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工作表1" sheetId="1" r:id="rId1"/>
    <sheet name="圖表" sheetId="2" r:id="rId2"/>
  </sheets>
  <definedNames>
    <definedName name="_xlnm._FilterDatabase" localSheetId="0" hidden="1">工作表1!$A$2:$O$4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8" i="1" l="1"/>
  <c r="Z49" i="1"/>
  <c r="Z47" i="1"/>
  <c r="V49" i="1" l="1"/>
  <c r="V48" i="1"/>
  <c r="V47" i="1"/>
  <c r="V46" i="1"/>
  <c r="V45" i="1"/>
  <c r="V44" i="1"/>
  <c r="G68" i="1" l="1"/>
  <c r="G63" i="1"/>
  <c r="O70" i="1"/>
  <c r="N70" i="1"/>
  <c r="M70" i="1"/>
  <c r="L70" i="1"/>
  <c r="K70" i="1"/>
  <c r="J70" i="1"/>
  <c r="I70" i="1"/>
  <c r="H70" i="1"/>
  <c r="O65" i="1"/>
  <c r="N65" i="1"/>
  <c r="M65" i="1"/>
  <c r="L65" i="1"/>
  <c r="K65" i="1"/>
  <c r="J65" i="1"/>
  <c r="I65" i="1"/>
  <c r="H65" i="1"/>
  <c r="G70" i="1"/>
  <c r="G65" i="1"/>
  <c r="O69" i="1"/>
  <c r="N69" i="1"/>
  <c r="M69" i="1"/>
  <c r="L69" i="1"/>
  <c r="K69" i="1"/>
  <c r="J69" i="1"/>
  <c r="I69" i="1"/>
  <c r="H69" i="1"/>
  <c r="O64" i="1"/>
  <c r="N64" i="1"/>
  <c r="M64" i="1"/>
  <c r="L64" i="1"/>
  <c r="K64" i="1"/>
  <c r="J64" i="1"/>
  <c r="I64" i="1"/>
  <c r="H64" i="1"/>
  <c r="G69" i="1"/>
  <c r="G64" i="1"/>
  <c r="L68" i="1"/>
  <c r="O68" i="1"/>
  <c r="N68" i="1"/>
  <c r="M68" i="1"/>
  <c r="M71" i="1" s="1"/>
  <c r="K68" i="1"/>
  <c r="J68" i="1"/>
  <c r="I68" i="1"/>
  <c r="I71" i="1" s="1"/>
  <c r="H68" i="1"/>
  <c r="H63" i="1"/>
  <c r="O63" i="1"/>
  <c r="N63" i="1"/>
  <c r="M63" i="1"/>
  <c r="M66" i="1" s="1"/>
  <c r="L63" i="1"/>
  <c r="K63" i="1"/>
  <c r="J63" i="1"/>
  <c r="I63" i="1"/>
  <c r="I66" i="1" s="1"/>
  <c r="W25" i="1"/>
  <c r="W24" i="1"/>
  <c r="Y24" i="1" s="1"/>
  <c r="V55" i="1"/>
  <c r="V54" i="1"/>
  <c r="V53" i="1"/>
  <c r="V52" i="1"/>
  <c r="W41" i="1"/>
  <c r="X41" i="1" s="1"/>
  <c r="W40" i="1"/>
  <c r="Y40" i="1" s="1"/>
  <c r="W39" i="1"/>
  <c r="X39" i="1" s="1"/>
  <c r="W38" i="1"/>
  <c r="X38" i="1" s="1"/>
  <c r="W37" i="1"/>
  <c r="X37" i="1" s="1"/>
  <c r="W36" i="1"/>
  <c r="Y36" i="1" s="1"/>
  <c r="W35" i="1"/>
  <c r="X35" i="1" s="1"/>
  <c r="W34" i="1"/>
  <c r="X34" i="1" s="1"/>
  <c r="W33" i="1"/>
  <c r="X33" i="1" s="1"/>
  <c r="W32" i="1"/>
  <c r="Y32" i="1" s="1"/>
  <c r="W31" i="1"/>
  <c r="X31" i="1" s="1"/>
  <c r="W30" i="1"/>
  <c r="X30" i="1" s="1"/>
  <c r="W29" i="1"/>
  <c r="X29" i="1" s="1"/>
  <c r="W28" i="1"/>
  <c r="Y28" i="1" s="1"/>
  <c r="W27" i="1"/>
  <c r="X27" i="1" s="1"/>
  <c r="W26" i="1"/>
  <c r="X26" i="1" s="1"/>
  <c r="W23" i="1"/>
  <c r="X23" i="1" s="1"/>
  <c r="W22" i="1"/>
  <c r="X22" i="1" s="1"/>
  <c r="W21" i="1"/>
  <c r="X21" i="1" s="1"/>
  <c r="W20" i="1"/>
  <c r="Y20" i="1" s="1"/>
  <c r="W19" i="1"/>
  <c r="X19" i="1" s="1"/>
  <c r="W18" i="1"/>
  <c r="X18" i="1" s="1"/>
  <c r="W17" i="1"/>
  <c r="X17" i="1" s="1"/>
  <c r="W16" i="1"/>
  <c r="Y16" i="1" s="1"/>
  <c r="W15" i="1"/>
  <c r="X15" i="1" s="1"/>
  <c r="W14" i="1"/>
  <c r="W13" i="1"/>
  <c r="X13" i="1" s="1"/>
  <c r="W12" i="1"/>
  <c r="W11" i="1"/>
  <c r="X11" i="1" s="1"/>
  <c r="W10" i="1"/>
  <c r="W9" i="1"/>
  <c r="W8" i="1"/>
  <c r="Y8" i="1" s="1"/>
  <c r="W7" i="1"/>
  <c r="X7" i="1" s="1"/>
  <c r="W6" i="1"/>
  <c r="X6" i="1" s="1"/>
  <c r="W5" i="1"/>
  <c r="X5" i="1" s="1"/>
  <c r="W4" i="1"/>
  <c r="W3" i="1"/>
  <c r="H71" i="1" l="1"/>
  <c r="L71" i="1"/>
  <c r="X10" i="1"/>
  <c r="W47" i="1"/>
  <c r="X14" i="1"/>
  <c r="W48" i="1"/>
  <c r="X3" i="1"/>
  <c r="W46" i="1"/>
  <c r="Y4" i="1"/>
  <c r="W49" i="1"/>
  <c r="Y12" i="1"/>
  <c r="W45" i="1"/>
  <c r="X9" i="1"/>
  <c r="W44" i="1"/>
  <c r="J66" i="1"/>
  <c r="N66" i="1"/>
  <c r="G71" i="1"/>
  <c r="K66" i="1"/>
  <c r="O66" i="1"/>
  <c r="J71" i="1"/>
  <c r="O71" i="1"/>
  <c r="H66" i="1"/>
  <c r="L66" i="1"/>
  <c r="V57" i="1"/>
  <c r="K71" i="1"/>
  <c r="G66" i="1"/>
  <c r="N71" i="1"/>
  <c r="V56" i="1"/>
  <c r="Y7" i="1"/>
  <c r="Y39" i="1"/>
  <c r="Y31" i="1"/>
  <c r="Y23" i="1"/>
  <c r="Y15" i="1"/>
  <c r="Y38" i="1"/>
  <c r="Y30" i="1"/>
  <c r="Y22" i="1"/>
  <c r="Y14" i="1"/>
  <c r="Y6" i="1"/>
  <c r="Y35" i="1"/>
  <c r="Y27" i="1"/>
  <c r="Y19" i="1"/>
  <c r="Y11" i="1"/>
  <c r="W55" i="1"/>
  <c r="X55" i="1" s="1"/>
  <c r="Y34" i="1"/>
  <c r="Y26" i="1"/>
  <c r="Y18" i="1"/>
  <c r="Y10" i="1"/>
  <c r="X36" i="1"/>
  <c r="X24" i="1"/>
  <c r="X16" i="1"/>
  <c r="X4" i="1"/>
  <c r="W52" i="1"/>
  <c r="W53" i="1"/>
  <c r="X40" i="1"/>
  <c r="X28" i="1"/>
  <c r="X20" i="1"/>
  <c r="X12" i="1"/>
  <c r="Y3" i="1"/>
  <c r="Y41" i="1"/>
  <c r="Y37" i="1"/>
  <c r="Y33" i="1"/>
  <c r="Y29" i="1"/>
  <c r="Y25" i="1"/>
  <c r="Y21" i="1"/>
  <c r="Y17" i="1"/>
  <c r="Y13" i="1"/>
  <c r="Y9" i="1"/>
  <c r="Y5" i="1"/>
  <c r="W54" i="1"/>
  <c r="X54" i="1" s="1"/>
  <c r="X32" i="1"/>
  <c r="X8" i="1"/>
  <c r="X25" i="1"/>
  <c r="Y44" i="1" l="1"/>
  <c r="Z44" i="1"/>
  <c r="X44" i="1"/>
  <c r="Y49" i="1"/>
  <c r="X49" i="1"/>
  <c r="Y48" i="1"/>
  <c r="X48" i="1"/>
  <c r="Y45" i="1"/>
  <c r="X45" i="1"/>
  <c r="Z45" i="1"/>
  <c r="Z46" i="1"/>
  <c r="Y46" i="1"/>
  <c r="X46" i="1"/>
  <c r="Y47" i="1"/>
  <c r="X47" i="1"/>
  <c r="X53" i="1"/>
  <c r="W57" i="1"/>
  <c r="X57" i="1" s="1"/>
  <c r="X52" i="1"/>
  <c r="W56" i="1"/>
  <c r="X56" i="1" s="1"/>
</calcChain>
</file>

<file path=xl/sharedStrings.xml><?xml version="1.0" encoding="utf-8"?>
<sst xmlns="http://schemas.openxmlformats.org/spreadsheetml/2006/main" count="457" uniqueCount="73">
  <si>
    <t>學校</t>
  </si>
  <si>
    <t>學制</t>
  </si>
  <si>
    <t>系所</t>
  </si>
  <si>
    <t>日間/進修別</t>
  </si>
  <si>
    <t>年級</t>
  </si>
  <si>
    <t>班級</t>
  </si>
  <si>
    <t>診斷人數</t>
  </si>
  <si>
    <t>溝通表達</t>
  </si>
  <si>
    <t>持續學習</t>
  </si>
  <si>
    <t>人際互動</t>
  </si>
  <si>
    <t>團隊合作</t>
  </si>
  <si>
    <t>問題解決</t>
  </si>
  <si>
    <t>創新</t>
  </si>
  <si>
    <t>工作責任及紀律</t>
  </si>
  <si>
    <t>資訊科技應用</t>
  </si>
  <si>
    <t>美和科技大學</t>
  </si>
  <si>
    <t>四技</t>
  </si>
  <si>
    <t>企業管理系</t>
  </si>
  <si>
    <t>日間部</t>
  </si>
  <si>
    <t>共通職能分數-整體分析</t>
  </si>
  <si>
    <t>食品營養系</t>
  </si>
  <si>
    <t>資訊科技系</t>
  </si>
  <si>
    <t>護理系</t>
  </si>
  <si>
    <t>1+2</t>
    <phoneticPr fontId="2" type="noConversion"/>
  </si>
  <si>
    <t>社會工作系</t>
  </si>
  <si>
    <t>1+2</t>
    <phoneticPr fontId="2" type="noConversion"/>
  </si>
  <si>
    <t>美容系</t>
  </si>
  <si>
    <t>餐旅管理系</t>
  </si>
  <si>
    <t>觀光系</t>
  </si>
  <si>
    <t>運動與休閒管理系</t>
  </si>
  <si>
    <t>五專</t>
  </si>
  <si>
    <t>食品營養科</t>
  </si>
  <si>
    <t>口腔衛生學科</t>
  </si>
  <si>
    <t>護理科</t>
  </si>
  <si>
    <t>1+2+3+4</t>
    <phoneticPr fontId="2" type="noConversion"/>
  </si>
  <si>
    <t>美容科</t>
  </si>
  <si>
    <t>餐旅管理科</t>
  </si>
  <si>
    <t>觀光科</t>
  </si>
  <si>
    <t>總人數</t>
  </si>
  <si>
    <t>填答人數</t>
  </si>
  <si>
    <t>未填人數</t>
  </si>
  <si>
    <t>填答率</t>
  </si>
  <si>
    <t>二</t>
  </si>
  <si>
    <t>甲班</t>
  </si>
  <si>
    <t>三</t>
  </si>
  <si>
    <t>乙班</t>
  </si>
  <si>
    <t>甲班(原)</t>
  </si>
  <si>
    <t>(含原住民專班)</t>
  </si>
  <si>
    <t>丙班</t>
  </si>
  <si>
    <t>丁班</t>
  </si>
  <si>
    <t>五專</t>
    <phoneticPr fontId="2" type="noConversion"/>
  </si>
  <si>
    <t>四技</t>
    <phoneticPr fontId="2" type="noConversion"/>
  </si>
  <si>
    <t>五專</t>
    <phoneticPr fontId="2" type="noConversion"/>
  </si>
  <si>
    <t>民生學院</t>
    <phoneticPr fontId="2" type="noConversion"/>
  </si>
  <si>
    <t>護理學院</t>
    <phoneticPr fontId="2" type="noConversion"/>
  </si>
  <si>
    <t>健康科學管理學院</t>
    <phoneticPr fontId="2" type="noConversion"/>
  </si>
  <si>
    <t>四技+五專</t>
    <phoneticPr fontId="2" type="noConversion"/>
  </si>
  <si>
    <t>四技+五專</t>
  </si>
  <si>
    <t>護理學院</t>
  </si>
  <si>
    <t>民生學院</t>
  </si>
  <si>
    <t>健康科學管理學院</t>
  </si>
  <si>
    <t>民生學院</t>
    <phoneticPr fontId="2" type="noConversion"/>
  </si>
  <si>
    <t>健康科學管理學院</t>
    <phoneticPr fontId="2" type="noConversion"/>
  </si>
  <si>
    <t>全</t>
  </si>
  <si>
    <t>全</t>
    <phoneticPr fontId="2" type="noConversion"/>
  </si>
  <si>
    <t>全校</t>
    <phoneticPr fontId="2" type="noConversion"/>
  </si>
  <si>
    <t>二</t>
    <phoneticPr fontId="2" type="noConversion"/>
  </si>
  <si>
    <t>三</t>
    <phoneticPr fontId="2" type="noConversion"/>
  </si>
  <si>
    <t>二</t>
    <phoneticPr fontId="2" type="noConversion"/>
  </si>
  <si>
    <t>三</t>
    <phoneticPr fontId="2" type="noConversion"/>
  </si>
  <si>
    <t>總填答比率</t>
    <phoneticPr fontId="2" type="noConversion"/>
  </si>
  <si>
    <t>總填答比率</t>
  </si>
  <si>
    <r>
      <t>113-2 Ucan共通職能填答率(須達</t>
    </r>
    <r>
      <rPr>
        <sz val="12"/>
        <color rgb="FFFF0000"/>
        <rFont val="標楷體"/>
        <family val="4"/>
        <charset val="136"/>
      </rPr>
      <t>80</t>
    </r>
    <r>
      <rPr>
        <sz val="12"/>
        <color rgb="FF000000"/>
        <rFont val="標楷體"/>
        <family val="4"/>
        <charset val="136"/>
      </rPr>
      <t>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</si>
</sst>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indexed="9"/>
      <name val="微軟正黑體"/>
      <family val="2"/>
      <charset val="136"/>
    </font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12"/>
      <color rgb="FF333333"/>
      <name val="標楷體"/>
      <family val="4"/>
      <charset val="136"/>
    </font>
    <font>
      <sz val="14"/>
      <color theme="1"/>
      <name val="標楷體"/>
      <family val="4"/>
      <charset val="136"/>
    </font>
    <font>
      <sz val="25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indexed="9"/>
      <name val="標楷體"/>
      <family val="4"/>
      <charset val="136"/>
    </font>
    <font>
      <sz val="14"/>
      <color rgb="FF333333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gray125">
        <fgColor rgb="FF000000"/>
        <bgColor rgb="FFE5E5E5"/>
      </patternFill>
    </fill>
  </fills>
  <borders count="26">
    <border>
      <left/>
      <right/>
      <top/>
      <bottom/>
      <diagonal/>
    </border>
    <border>
      <left style="medium">
        <color rgb="FFCCCCCC"/>
      </left>
      <right style="medium">
        <color rgb="FFCFCFCF"/>
      </right>
      <top style="medium">
        <color rgb="FFCCCCCC"/>
      </top>
      <bottom style="medium">
        <color rgb="FFCFCFCF"/>
      </bottom>
      <diagonal/>
    </border>
    <border>
      <left style="medium">
        <color rgb="FFCCCCCC"/>
      </left>
      <right/>
      <top style="medium">
        <color rgb="FFCCCCCC"/>
      </top>
      <bottom style="medium">
        <color rgb="FFCFCFCF"/>
      </bottom>
      <diagonal/>
    </border>
    <border>
      <left style="medium">
        <color rgb="FFCCCCCC"/>
      </left>
      <right style="medium">
        <color rgb="FFCFCFCF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9" fontId="3" fillId="2" borderId="15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9" fontId="5" fillId="0" borderId="2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0" fontId="5" fillId="0" borderId="22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2" fontId="8" fillId="0" borderId="23" xfId="0" applyNumberFormat="1" applyFont="1" applyBorder="1" applyAlignment="1">
      <alignment horizontal="center" vertical="center"/>
    </xf>
    <xf numFmtId="176" fontId="8" fillId="0" borderId="23" xfId="1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9" fontId="8" fillId="0" borderId="23" xfId="1" applyNumberFormat="1" applyFont="1" applyBorder="1" applyAlignment="1">
      <alignment horizontal="center" vertical="center"/>
    </xf>
    <xf numFmtId="9" fontId="5" fillId="0" borderId="8" xfId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2" fillId="0" borderId="0" xfId="0" applyFont="1"/>
    <xf numFmtId="0" fontId="12" fillId="0" borderId="0" xfId="0" applyFont="1"/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2" fillId="0" borderId="0" xfId="0" applyFont="1" applyBorder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0" fillId="5" borderId="0" xfId="0" applyFont="1" applyFill="1"/>
    <xf numFmtId="0" fontId="10" fillId="4" borderId="0" xfId="0" applyFont="1" applyFill="1"/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right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right" vertical="center" wrapText="1"/>
    </xf>
    <xf numFmtId="0" fontId="10" fillId="0" borderId="23" xfId="0" applyFont="1" applyBorder="1" applyAlignment="1">
      <alignment horizontal="right" vertical="center"/>
    </xf>
    <xf numFmtId="2" fontId="10" fillId="0" borderId="23" xfId="0" applyNumberFormat="1" applyFont="1" applyBorder="1" applyAlignment="1">
      <alignment horizontal="right" vertical="center"/>
    </xf>
    <xf numFmtId="0" fontId="14" fillId="2" borderId="23" xfId="0" applyFont="1" applyFill="1" applyBorder="1" applyAlignment="1">
      <alignment vertical="center" wrapText="1"/>
    </xf>
    <xf numFmtId="0" fontId="10" fillId="0" borderId="23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2" fontId="10" fillId="0" borderId="23" xfId="0" applyNumberFormat="1" applyFont="1" applyBorder="1" applyAlignment="1">
      <alignment vertical="center"/>
    </xf>
    <xf numFmtId="0" fontId="10" fillId="4" borderId="0" xfId="0" applyFont="1" applyFill="1" applyAlignment="1">
      <alignment vertical="center"/>
    </xf>
    <xf numFmtId="0" fontId="10" fillId="4" borderId="23" xfId="0" applyFont="1" applyFill="1" applyBorder="1" applyAlignment="1">
      <alignment vertical="center"/>
    </xf>
    <xf numFmtId="0" fontId="10" fillId="4" borderId="25" xfId="0" applyFont="1" applyFill="1" applyBorder="1" applyAlignme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微軟正黑體" panose="020B0604030504040204" pitchFamily="34" charset="-120"/>
                <a:cs typeface="+mn-cs"/>
              </a:defRPr>
            </a:pPr>
            <a:r>
              <a:rPr lang="en-US" sz="1900" b="1" i="0" baseline="0"/>
              <a:t>11</a:t>
            </a:r>
            <a:r>
              <a:rPr lang="en-US" altLang="zh-TW" sz="1900" b="1" i="0" baseline="0"/>
              <a:t>3</a:t>
            </a:r>
            <a:r>
              <a:rPr lang="zh-TW" sz="1900" b="1" i="0" baseline="0"/>
              <a:t>學年度日間部護理學院</a:t>
            </a:r>
            <a:r>
              <a:rPr lang="zh-TW" altLang="en-US" sz="1900" b="1" i="0" baseline="0"/>
              <a:t>二年級</a:t>
            </a:r>
            <a:r>
              <a:rPr lang="zh-TW" sz="1900" b="1" i="0" baseline="0"/>
              <a:t>施測結果</a:t>
            </a:r>
          </a:p>
        </c:rich>
      </c:tx>
      <c:layout>
        <c:manualLayout>
          <c:xMode val="edge"/>
          <c:yMode val="edge"/>
          <c:x val="0.1196918863402944"/>
          <c:y val="1.27185988310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2229037159828705"/>
          <c:y val="0.15968014115609178"/>
          <c:w val="0.7317932082446138"/>
          <c:h val="0.741340599879794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圖表!$F$29</c:f>
              <c:strCache>
                <c:ptCount val="1"/>
                <c:pt idx="0">
                  <c:v>溝通表達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圖表!$F$30</c:f>
              <c:numCache>
                <c:formatCode>0.00</c:formatCode>
                <c:ptCount val="1"/>
                <c:pt idx="0">
                  <c:v>3.6380000000000003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1-4D37-A778-39D1CDFFF4EF}"/>
            </c:ext>
          </c:extLst>
        </c:ser>
        <c:ser>
          <c:idx val="1"/>
          <c:order val="1"/>
          <c:tx>
            <c:strRef>
              <c:f>圖表!$G$29</c:f>
              <c:strCache>
                <c:ptCount val="1"/>
                <c:pt idx="0">
                  <c:v>持續學習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圖表!$G$30</c:f>
              <c:numCache>
                <c:formatCode>0.00</c:formatCode>
                <c:ptCount val="1"/>
                <c:pt idx="0">
                  <c:v>3.6779999999999999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91-4D37-A778-39D1CDFFF4EF}"/>
            </c:ext>
          </c:extLst>
        </c:ser>
        <c:ser>
          <c:idx val="2"/>
          <c:order val="2"/>
          <c:tx>
            <c:strRef>
              <c:f>圖表!$H$29</c:f>
              <c:strCache>
                <c:ptCount val="1"/>
                <c:pt idx="0">
                  <c:v>人際互動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圖表!$H$30</c:f>
              <c:numCache>
                <c:formatCode>0.00</c:formatCode>
                <c:ptCount val="1"/>
                <c:pt idx="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91-4D37-A778-39D1CDFFF4EF}"/>
            </c:ext>
          </c:extLst>
        </c:ser>
        <c:ser>
          <c:idx val="3"/>
          <c:order val="3"/>
          <c:tx>
            <c:strRef>
              <c:f>圖表!$I$29</c:f>
              <c:strCache>
                <c:ptCount val="1"/>
                <c:pt idx="0">
                  <c:v>團隊合作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圖表!$I$30</c:f>
              <c:numCache>
                <c:formatCode>0.00</c:formatCode>
                <c:ptCount val="1"/>
                <c:pt idx="0">
                  <c:v>3.8899999999999997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91-4D37-A778-39D1CDFFF4EF}"/>
            </c:ext>
          </c:extLst>
        </c:ser>
        <c:ser>
          <c:idx val="4"/>
          <c:order val="4"/>
          <c:tx>
            <c:strRef>
              <c:f>圖表!$J$29</c:f>
              <c:strCache>
                <c:ptCount val="1"/>
                <c:pt idx="0">
                  <c:v>問題解決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圖表!$J$30</c:f>
              <c:numCache>
                <c:formatCode>0.00</c:formatCode>
                <c:ptCount val="1"/>
                <c:pt idx="0">
                  <c:v>3.6700000000000004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91-4D37-A778-39D1CDFFF4EF}"/>
            </c:ext>
          </c:extLst>
        </c:ser>
        <c:ser>
          <c:idx val="5"/>
          <c:order val="5"/>
          <c:tx>
            <c:strRef>
              <c:f>圖表!$K$29</c:f>
              <c:strCache>
                <c:ptCount val="1"/>
                <c:pt idx="0">
                  <c:v>創新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圖表!$K$30</c:f>
              <c:numCache>
                <c:formatCode>0.00</c:formatCode>
                <c:ptCount val="1"/>
                <c:pt idx="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91-4D37-A778-39D1CDFFF4EF}"/>
            </c:ext>
          </c:extLst>
        </c:ser>
        <c:ser>
          <c:idx val="6"/>
          <c:order val="6"/>
          <c:tx>
            <c:strRef>
              <c:f>圖表!$L$29</c:f>
              <c:strCache>
                <c:ptCount val="1"/>
                <c:pt idx="0">
                  <c:v>工作責任及紀律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圖表!$L$30</c:f>
              <c:numCache>
                <c:formatCode>0.00</c:formatCode>
                <c:ptCount val="1"/>
                <c:pt idx="0">
                  <c:v>3.8840000000000003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91-4D37-A778-39D1CDFFF4EF}"/>
            </c:ext>
          </c:extLst>
        </c:ser>
        <c:ser>
          <c:idx val="7"/>
          <c:order val="7"/>
          <c:tx>
            <c:strRef>
              <c:f>圖表!$M$29</c:f>
              <c:strCache>
                <c:ptCount val="1"/>
                <c:pt idx="0">
                  <c:v>資訊科技應用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圖表!$M$30</c:f>
              <c:numCache>
                <c:formatCode>0.00</c:formatCode>
                <c:ptCount val="1"/>
                <c:pt idx="0">
                  <c:v>3.7060000000000004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91-4D37-A778-39D1CDFFF4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9534304"/>
        <c:axId val="369540128"/>
      </c:barChart>
      <c:catAx>
        <c:axId val="369534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9540128"/>
        <c:crosses val="autoZero"/>
        <c:auto val="1"/>
        <c:lblAlgn val="ctr"/>
        <c:lblOffset val="100"/>
        <c:noMultiLvlLbl val="0"/>
      </c:catAx>
      <c:valAx>
        <c:axId val="369540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36953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9358741681790685E-2"/>
          <c:y val="0.21717128110508663"/>
          <c:w val="0.20190141357825647"/>
          <c:h val="0.624044097036414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微軟正黑體" panose="020B0604030504040204" pitchFamily="34" charset="-120"/>
                <a:cs typeface="+mn-cs"/>
              </a:defRPr>
            </a:pPr>
            <a:r>
              <a:rPr lang="en-US" sz="1900" b="1" i="0" baseline="0"/>
              <a:t>11</a:t>
            </a:r>
            <a:r>
              <a:rPr lang="en-US" altLang="zh-TW" sz="1900" b="1" i="0" baseline="0"/>
              <a:t>3</a:t>
            </a:r>
            <a:r>
              <a:rPr lang="zh-TW" sz="1900" b="1" i="0" baseline="0"/>
              <a:t>學年度日間部護理學院</a:t>
            </a:r>
            <a:r>
              <a:rPr lang="zh-TW" altLang="en-US" sz="1900" b="1" i="0" baseline="0"/>
              <a:t>三年級</a:t>
            </a:r>
            <a:r>
              <a:rPr lang="zh-TW" sz="1900" b="1" i="0" baseline="0"/>
              <a:t>施測結果</a:t>
            </a:r>
          </a:p>
        </c:rich>
      </c:tx>
      <c:layout>
        <c:manualLayout>
          <c:xMode val="edge"/>
          <c:yMode val="edge"/>
          <c:x val="0.1196918863402944"/>
          <c:y val="1.27185988310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2229037159828705"/>
          <c:y val="0.15968014115609178"/>
          <c:w val="0.7317932082446138"/>
          <c:h val="0.741340599879794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圖表!$F$29</c:f>
              <c:strCache>
                <c:ptCount val="1"/>
                <c:pt idx="0">
                  <c:v>溝通表達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圖表!$F$31</c:f>
              <c:numCache>
                <c:formatCode>0.00</c:formatCode>
                <c:ptCount val="1"/>
                <c:pt idx="0">
                  <c:v>3.7783333333333329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2-4955-BEDC-5D0EB708479B}"/>
            </c:ext>
          </c:extLst>
        </c:ser>
        <c:ser>
          <c:idx val="1"/>
          <c:order val="1"/>
          <c:tx>
            <c:strRef>
              <c:f>圖表!$G$29</c:f>
              <c:strCache>
                <c:ptCount val="1"/>
                <c:pt idx="0">
                  <c:v>持續學習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圖表!$G$31</c:f>
              <c:numCache>
                <c:formatCode>0.00</c:formatCode>
                <c:ptCount val="1"/>
                <c:pt idx="0">
                  <c:v>3.8450000000000002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92-4955-BEDC-5D0EB708479B}"/>
            </c:ext>
          </c:extLst>
        </c:ser>
        <c:ser>
          <c:idx val="2"/>
          <c:order val="2"/>
          <c:tx>
            <c:strRef>
              <c:f>圖表!$H$29</c:f>
              <c:strCache>
                <c:ptCount val="1"/>
                <c:pt idx="0">
                  <c:v>人際互動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圖表!$H$31</c:f>
              <c:numCache>
                <c:formatCode>0.00</c:formatCode>
                <c:ptCount val="1"/>
                <c:pt idx="0">
                  <c:v>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492-4955-BEDC-5D0EB708479B}"/>
            </c:ext>
          </c:extLst>
        </c:ser>
        <c:ser>
          <c:idx val="3"/>
          <c:order val="3"/>
          <c:tx>
            <c:strRef>
              <c:f>圖表!$I$29</c:f>
              <c:strCache>
                <c:ptCount val="1"/>
                <c:pt idx="0">
                  <c:v>團隊合作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圖表!$I$31</c:f>
              <c:numCache>
                <c:formatCode>0.00</c:formatCode>
                <c:ptCount val="1"/>
                <c:pt idx="0">
                  <c:v>3.9083333333333332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92-4955-BEDC-5D0EB708479B}"/>
            </c:ext>
          </c:extLst>
        </c:ser>
        <c:ser>
          <c:idx val="4"/>
          <c:order val="4"/>
          <c:tx>
            <c:strRef>
              <c:f>圖表!$J$29</c:f>
              <c:strCache>
                <c:ptCount val="1"/>
                <c:pt idx="0">
                  <c:v>問題解決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圖表!$J$31</c:f>
              <c:numCache>
                <c:formatCode>0.00</c:formatCode>
                <c:ptCount val="1"/>
                <c:pt idx="0">
                  <c:v>3.7900000000000005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492-4955-BEDC-5D0EB708479B}"/>
            </c:ext>
          </c:extLst>
        </c:ser>
        <c:ser>
          <c:idx val="5"/>
          <c:order val="5"/>
          <c:tx>
            <c:strRef>
              <c:f>圖表!$K$29</c:f>
              <c:strCache>
                <c:ptCount val="1"/>
                <c:pt idx="0">
                  <c:v>創新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圖表!$K$31</c:f>
              <c:numCache>
                <c:formatCode>0.00</c:formatCode>
                <c:ptCount val="1"/>
                <c:pt idx="0">
                  <c:v>3.7650000000000006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492-4955-BEDC-5D0EB708479B}"/>
            </c:ext>
          </c:extLst>
        </c:ser>
        <c:ser>
          <c:idx val="6"/>
          <c:order val="6"/>
          <c:tx>
            <c:strRef>
              <c:f>圖表!$L$29</c:f>
              <c:strCache>
                <c:ptCount val="1"/>
                <c:pt idx="0">
                  <c:v>工作責任及紀律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圖表!$L$31</c:f>
              <c:numCache>
                <c:formatCode>0.00</c:formatCode>
                <c:ptCount val="1"/>
                <c:pt idx="0">
                  <c:v>3.9299999999999997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492-4955-BEDC-5D0EB708479B}"/>
            </c:ext>
          </c:extLst>
        </c:ser>
        <c:ser>
          <c:idx val="7"/>
          <c:order val="7"/>
          <c:tx>
            <c:strRef>
              <c:f>圖表!$M$29</c:f>
              <c:strCache>
                <c:ptCount val="1"/>
                <c:pt idx="0">
                  <c:v>資訊科技應用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圖表!$M$31</c:f>
              <c:numCache>
                <c:formatCode>0.00</c:formatCode>
                <c:ptCount val="1"/>
                <c:pt idx="0">
                  <c:v>3.856666666666666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92-4955-BEDC-5D0EB70847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9534304"/>
        <c:axId val="369540128"/>
      </c:barChart>
      <c:catAx>
        <c:axId val="369534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9540128"/>
        <c:crosses val="autoZero"/>
        <c:auto val="1"/>
        <c:lblAlgn val="ctr"/>
        <c:lblOffset val="100"/>
        <c:noMultiLvlLbl val="0"/>
      </c:catAx>
      <c:valAx>
        <c:axId val="369540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36953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9358741681790685E-2"/>
          <c:y val="0.21717128110508663"/>
          <c:w val="0.20190141357825647"/>
          <c:h val="0.624044097036414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微軟正黑體" panose="020B0604030504040204" pitchFamily="34" charset="-120"/>
                <a:cs typeface="+mn-cs"/>
              </a:defRPr>
            </a:pPr>
            <a:r>
              <a:rPr lang="en-US" sz="1900" b="1" i="0" baseline="0"/>
              <a:t>11</a:t>
            </a:r>
            <a:r>
              <a:rPr lang="en-US" altLang="zh-TW" sz="1900" b="1" i="0" baseline="0"/>
              <a:t>3</a:t>
            </a:r>
            <a:r>
              <a:rPr lang="zh-TW" sz="1900" b="1" i="0" baseline="0"/>
              <a:t>學年度日間部</a:t>
            </a:r>
            <a:r>
              <a:rPr lang="zh-TW" altLang="en-US" sz="1900" b="1" i="0" baseline="0"/>
              <a:t>民生學院二年級</a:t>
            </a:r>
            <a:r>
              <a:rPr lang="zh-TW" sz="1900" b="1" i="0" baseline="0"/>
              <a:t>施測結果</a:t>
            </a:r>
          </a:p>
        </c:rich>
      </c:tx>
      <c:layout>
        <c:manualLayout>
          <c:xMode val="edge"/>
          <c:yMode val="edge"/>
          <c:x val="0.1196918863402944"/>
          <c:y val="1.27185988310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2229037159828705"/>
          <c:y val="0.15968014115609178"/>
          <c:w val="0.7317932082446138"/>
          <c:h val="0.741340599879794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圖表!$F$41</c:f>
              <c:strCache>
                <c:ptCount val="1"/>
                <c:pt idx="0">
                  <c:v>溝通表達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圖表!$F$42</c:f>
              <c:numCache>
                <c:formatCode>0.00</c:formatCode>
                <c:ptCount val="1"/>
                <c:pt idx="0">
                  <c:v>3.6985714285714288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6-4D17-9847-D52B3D0DEE0D}"/>
            </c:ext>
          </c:extLst>
        </c:ser>
        <c:ser>
          <c:idx val="1"/>
          <c:order val="1"/>
          <c:tx>
            <c:strRef>
              <c:f>圖表!$G$41</c:f>
              <c:strCache>
                <c:ptCount val="1"/>
                <c:pt idx="0">
                  <c:v>持續學習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圖表!$G$42</c:f>
              <c:numCache>
                <c:formatCode>0.00</c:formatCode>
                <c:ptCount val="1"/>
                <c:pt idx="0">
                  <c:v>3.7728571428571422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16-4D17-9847-D52B3D0DEE0D}"/>
            </c:ext>
          </c:extLst>
        </c:ser>
        <c:ser>
          <c:idx val="2"/>
          <c:order val="2"/>
          <c:tx>
            <c:strRef>
              <c:f>圖表!$H$41</c:f>
              <c:strCache>
                <c:ptCount val="1"/>
                <c:pt idx="0">
                  <c:v>人際互動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圖表!$H$42</c:f>
              <c:numCache>
                <c:formatCode>0.00</c:formatCode>
                <c:ptCount val="1"/>
                <c:pt idx="0">
                  <c:v>3.8914285714285719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16-4D17-9847-D52B3D0DEE0D}"/>
            </c:ext>
          </c:extLst>
        </c:ser>
        <c:ser>
          <c:idx val="3"/>
          <c:order val="3"/>
          <c:tx>
            <c:strRef>
              <c:f>圖表!$I$41</c:f>
              <c:strCache>
                <c:ptCount val="1"/>
                <c:pt idx="0">
                  <c:v>團隊合作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圖表!$I$42</c:f>
              <c:numCache>
                <c:formatCode>0.00</c:formatCode>
                <c:ptCount val="1"/>
                <c:pt idx="0">
                  <c:v>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16-4D17-9847-D52B3D0DEE0D}"/>
            </c:ext>
          </c:extLst>
        </c:ser>
        <c:ser>
          <c:idx val="4"/>
          <c:order val="4"/>
          <c:tx>
            <c:strRef>
              <c:f>圖表!$J$41</c:f>
              <c:strCache>
                <c:ptCount val="1"/>
                <c:pt idx="0">
                  <c:v>問題解決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圖表!$J$42</c:f>
              <c:numCache>
                <c:formatCode>0.00</c:formatCode>
                <c:ptCount val="1"/>
                <c:pt idx="0">
                  <c:v>3.6928571428571426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16-4D17-9847-D52B3D0DEE0D}"/>
            </c:ext>
          </c:extLst>
        </c:ser>
        <c:ser>
          <c:idx val="5"/>
          <c:order val="5"/>
          <c:tx>
            <c:strRef>
              <c:f>圖表!$K$41</c:f>
              <c:strCache>
                <c:ptCount val="1"/>
                <c:pt idx="0">
                  <c:v>創新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圖表!$K$42</c:f>
              <c:numCache>
                <c:formatCode>0.00</c:formatCode>
                <c:ptCount val="1"/>
                <c:pt idx="0">
                  <c:v>3.6414285714285719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16-4D17-9847-D52B3D0DEE0D}"/>
            </c:ext>
          </c:extLst>
        </c:ser>
        <c:ser>
          <c:idx val="6"/>
          <c:order val="6"/>
          <c:tx>
            <c:strRef>
              <c:f>圖表!$L$41</c:f>
              <c:strCache>
                <c:ptCount val="1"/>
                <c:pt idx="0">
                  <c:v>工作責任及紀律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圖表!$L$42</c:f>
              <c:numCache>
                <c:formatCode>0.00</c:formatCode>
                <c:ptCount val="1"/>
                <c:pt idx="0">
                  <c:v>3.8628571428571425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16-4D17-9847-D52B3D0DEE0D}"/>
            </c:ext>
          </c:extLst>
        </c:ser>
        <c:ser>
          <c:idx val="7"/>
          <c:order val="7"/>
          <c:tx>
            <c:strRef>
              <c:f>圖表!$M$41</c:f>
              <c:strCache>
                <c:ptCount val="1"/>
                <c:pt idx="0">
                  <c:v>資訊科技應用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圖表!$M$42</c:f>
              <c:numCache>
                <c:formatCode>0.00</c:formatCode>
                <c:ptCount val="1"/>
                <c:pt idx="0">
                  <c:v>3.705714285714286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16-4D17-9847-D52B3D0DEE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9534304"/>
        <c:axId val="369540128"/>
      </c:barChart>
      <c:catAx>
        <c:axId val="369534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9540128"/>
        <c:crosses val="autoZero"/>
        <c:auto val="1"/>
        <c:lblAlgn val="ctr"/>
        <c:lblOffset val="100"/>
        <c:noMultiLvlLbl val="0"/>
      </c:catAx>
      <c:valAx>
        <c:axId val="369540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36953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9358741681790685E-2"/>
          <c:y val="0.21717128110508663"/>
          <c:w val="0.20190141357825647"/>
          <c:h val="0.6280894044797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微軟正黑體" panose="020B0604030504040204" pitchFamily="34" charset="-120"/>
                <a:cs typeface="+mn-cs"/>
              </a:defRPr>
            </a:pPr>
            <a:r>
              <a:rPr lang="en-US" sz="1900" b="1" i="0" baseline="0"/>
              <a:t>11</a:t>
            </a:r>
            <a:r>
              <a:rPr lang="en-US" altLang="zh-TW" sz="1900" b="1" i="0" baseline="0"/>
              <a:t>3</a:t>
            </a:r>
            <a:r>
              <a:rPr lang="zh-TW" sz="1900" b="1" i="0" baseline="0"/>
              <a:t>學年度日間部</a:t>
            </a:r>
            <a:r>
              <a:rPr lang="zh-TW" altLang="en-US" sz="1900" b="1" i="0" baseline="0"/>
              <a:t>民生學院三年級</a:t>
            </a:r>
            <a:r>
              <a:rPr lang="zh-TW" sz="1900" b="1" i="0" baseline="0"/>
              <a:t>施測結果</a:t>
            </a:r>
          </a:p>
        </c:rich>
      </c:tx>
      <c:layout>
        <c:manualLayout>
          <c:xMode val="edge"/>
          <c:yMode val="edge"/>
          <c:x val="0.1196918863402944"/>
          <c:y val="1.27185988310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2229037159828705"/>
          <c:y val="0.15968014115609178"/>
          <c:w val="0.7317932082446138"/>
          <c:h val="0.741340599879794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圖表!$F$41</c:f>
              <c:strCache>
                <c:ptCount val="1"/>
                <c:pt idx="0">
                  <c:v>溝通表達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圖表!$F$43</c:f>
              <c:numCache>
                <c:formatCode>0.00</c:formatCode>
                <c:ptCount val="1"/>
                <c:pt idx="0">
                  <c:v>3.5800000000000005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4-4E1A-9A8E-D2ED8C31E6A6}"/>
            </c:ext>
          </c:extLst>
        </c:ser>
        <c:ser>
          <c:idx val="1"/>
          <c:order val="1"/>
          <c:tx>
            <c:strRef>
              <c:f>圖表!$G$41</c:f>
              <c:strCache>
                <c:ptCount val="1"/>
                <c:pt idx="0">
                  <c:v>持續學習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圖表!$G$43</c:f>
              <c:numCache>
                <c:formatCode>0.00</c:formatCode>
                <c:ptCount val="1"/>
                <c:pt idx="0">
                  <c:v>3.6228571428571432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24-4E1A-9A8E-D2ED8C31E6A6}"/>
            </c:ext>
          </c:extLst>
        </c:ser>
        <c:ser>
          <c:idx val="2"/>
          <c:order val="2"/>
          <c:tx>
            <c:strRef>
              <c:f>圖表!$H$41</c:f>
              <c:strCache>
                <c:ptCount val="1"/>
                <c:pt idx="0">
                  <c:v>人際互動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圖表!$H$43</c:f>
              <c:numCache>
                <c:formatCode>0.00</c:formatCode>
                <c:ptCount val="1"/>
                <c:pt idx="0">
                  <c:v>3.7628571428571429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424-4E1A-9A8E-D2ED8C31E6A6}"/>
            </c:ext>
          </c:extLst>
        </c:ser>
        <c:ser>
          <c:idx val="3"/>
          <c:order val="3"/>
          <c:tx>
            <c:strRef>
              <c:f>圖表!$I$41</c:f>
              <c:strCache>
                <c:ptCount val="1"/>
                <c:pt idx="0">
                  <c:v>團隊合作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圖表!$I$43</c:f>
              <c:numCache>
                <c:formatCode>0.00</c:formatCode>
                <c:ptCount val="1"/>
                <c:pt idx="0">
                  <c:v>3.8099999999999996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24-4E1A-9A8E-D2ED8C31E6A6}"/>
            </c:ext>
          </c:extLst>
        </c:ser>
        <c:ser>
          <c:idx val="4"/>
          <c:order val="4"/>
          <c:tx>
            <c:strRef>
              <c:f>圖表!$J$41</c:f>
              <c:strCache>
                <c:ptCount val="1"/>
                <c:pt idx="0">
                  <c:v>問題解決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圖表!$J$43</c:f>
              <c:numCache>
                <c:formatCode>0.00</c:formatCode>
                <c:ptCount val="1"/>
                <c:pt idx="0">
                  <c:v>3.6185714285714283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424-4E1A-9A8E-D2ED8C31E6A6}"/>
            </c:ext>
          </c:extLst>
        </c:ser>
        <c:ser>
          <c:idx val="5"/>
          <c:order val="5"/>
          <c:tx>
            <c:strRef>
              <c:f>圖表!$K$41</c:f>
              <c:strCache>
                <c:ptCount val="1"/>
                <c:pt idx="0">
                  <c:v>創新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圖表!$K$43</c:f>
              <c:numCache>
                <c:formatCode>0.00</c:formatCode>
                <c:ptCount val="1"/>
                <c:pt idx="0">
                  <c:v>3.5800000000000005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424-4E1A-9A8E-D2ED8C31E6A6}"/>
            </c:ext>
          </c:extLst>
        </c:ser>
        <c:ser>
          <c:idx val="6"/>
          <c:order val="6"/>
          <c:tx>
            <c:strRef>
              <c:f>圖表!$L$41</c:f>
              <c:strCache>
                <c:ptCount val="1"/>
                <c:pt idx="0">
                  <c:v>工作責任及紀律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圖表!$L$43</c:f>
              <c:numCache>
                <c:formatCode>0.00</c:formatCode>
                <c:ptCount val="1"/>
                <c:pt idx="0">
                  <c:v>3.8657142857142861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424-4E1A-9A8E-D2ED8C31E6A6}"/>
            </c:ext>
          </c:extLst>
        </c:ser>
        <c:ser>
          <c:idx val="7"/>
          <c:order val="7"/>
          <c:tx>
            <c:strRef>
              <c:f>圖表!$M$41</c:f>
              <c:strCache>
                <c:ptCount val="1"/>
                <c:pt idx="0">
                  <c:v>資訊科技應用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圖表!$M$43</c:f>
              <c:numCache>
                <c:formatCode>0.00</c:formatCode>
                <c:ptCount val="1"/>
                <c:pt idx="0">
                  <c:v>3.6471428571428572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24-4E1A-9A8E-D2ED8C31E6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9534304"/>
        <c:axId val="369540128"/>
      </c:barChart>
      <c:catAx>
        <c:axId val="369534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9540128"/>
        <c:crosses val="autoZero"/>
        <c:auto val="1"/>
        <c:lblAlgn val="ctr"/>
        <c:lblOffset val="100"/>
        <c:noMultiLvlLbl val="0"/>
      </c:catAx>
      <c:valAx>
        <c:axId val="369540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36953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9358741681790685E-2"/>
          <c:y val="0.21717128110508663"/>
          <c:w val="0.20248459695510321"/>
          <c:h val="0.62266518869607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0"/>
          <a:lstStyle/>
          <a:p>
            <a:pPr lvl="5" algn="ctr" rtl="0"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ea typeface="微軟正黑體" panose="020B0604030504040204" pitchFamily="34" charset="-120"/>
                <a:cs typeface="+mn-cs"/>
              </a:defRPr>
            </a:pPr>
            <a:r>
              <a:rPr lang="en-US" altLang="zh-TW" sz="1500" b="1" i="0" baseline="0"/>
              <a:t>113</a:t>
            </a:r>
            <a:r>
              <a:rPr lang="zh-TW" altLang="en-US" sz="1500" b="1" i="0" baseline="0"/>
              <a:t>學年度日間部健康科學管理學院二年級施測結果</a:t>
            </a:r>
            <a:endParaRPr lang="zh-TW" sz="1500" b="1" i="0" baseline="0"/>
          </a:p>
        </c:rich>
      </c:tx>
      <c:layout>
        <c:manualLayout>
          <c:xMode val="edge"/>
          <c:yMode val="edge"/>
          <c:x val="0.11749012714229745"/>
          <c:y val="1.6181229773462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 lvl="5" algn="ctr" rtl="0"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2229037159828705"/>
          <c:y val="0.15968014115609178"/>
          <c:w val="0.7317932082446138"/>
          <c:h val="0.741340599879794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圖表!$F$53</c:f>
              <c:strCache>
                <c:ptCount val="1"/>
                <c:pt idx="0">
                  <c:v>溝通表達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圖表!$F$54</c:f>
              <c:numCache>
                <c:formatCode>0.00</c:formatCode>
                <c:ptCount val="1"/>
                <c:pt idx="0">
                  <c:v>3.6685714285714286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1-40B6-8298-FD2D30C40461}"/>
            </c:ext>
          </c:extLst>
        </c:ser>
        <c:ser>
          <c:idx val="1"/>
          <c:order val="1"/>
          <c:tx>
            <c:strRef>
              <c:f>圖表!$G$53</c:f>
              <c:strCache>
                <c:ptCount val="1"/>
                <c:pt idx="0">
                  <c:v>持續學習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圖表!$G$54</c:f>
              <c:numCache>
                <c:formatCode>0.00</c:formatCode>
                <c:ptCount val="1"/>
                <c:pt idx="0">
                  <c:v>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1-40B6-8298-FD2D30C40461}"/>
            </c:ext>
          </c:extLst>
        </c:ser>
        <c:ser>
          <c:idx val="2"/>
          <c:order val="2"/>
          <c:tx>
            <c:strRef>
              <c:f>圖表!$H$53</c:f>
              <c:strCache>
                <c:ptCount val="1"/>
                <c:pt idx="0">
                  <c:v>人際互動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圖表!$H$54</c:f>
              <c:numCache>
                <c:formatCode>0.00</c:formatCode>
                <c:ptCount val="1"/>
                <c:pt idx="0">
                  <c:v>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41-40B6-8298-FD2D30C40461}"/>
            </c:ext>
          </c:extLst>
        </c:ser>
        <c:ser>
          <c:idx val="3"/>
          <c:order val="3"/>
          <c:tx>
            <c:strRef>
              <c:f>圖表!$I$53</c:f>
              <c:strCache>
                <c:ptCount val="1"/>
                <c:pt idx="0">
                  <c:v>團隊合作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圖表!$I$54</c:f>
              <c:numCache>
                <c:formatCode>0.00</c:formatCode>
                <c:ptCount val="1"/>
                <c:pt idx="0">
                  <c:v>3.8171428571428572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41-40B6-8298-FD2D30C40461}"/>
            </c:ext>
          </c:extLst>
        </c:ser>
        <c:ser>
          <c:idx val="4"/>
          <c:order val="4"/>
          <c:tx>
            <c:strRef>
              <c:f>圖表!$J$53</c:f>
              <c:strCache>
                <c:ptCount val="1"/>
                <c:pt idx="0">
                  <c:v>問題解決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圖表!$J$54</c:f>
              <c:numCache>
                <c:formatCode>0.00</c:formatCode>
                <c:ptCount val="1"/>
                <c:pt idx="0">
                  <c:v>3.7028571428571433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41-40B6-8298-FD2D30C40461}"/>
            </c:ext>
          </c:extLst>
        </c:ser>
        <c:ser>
          <c:idx val="5"/>
          <c:order val="5"/>
          <c:tx>
            <c:strRef>
              <c:f>圖表!$K$53</c:f>
              <c:strCache>
                <c:ptCount val="1"/>
                <c:pt idx="0">
                  <c:v>創新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圖表!$K$54</c:f>
              <c:numCache>
                <c:formatCode>0.00</c:formatCode>
                <c:ptCount val="1"/>
                <c:pt idx="0">
                  <c:v>3.6642857142857146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41-40B6-8298-FD2D30C40461}"/>
            </c:ext>
          </c:extLst>
        </c:ser>
        <c:ser>
          <c:idx val="6"/>
          <c:order val="6"/>
          <c:tx>
            <c:strRef>
              <c:f>圖表!$L$53</c:f>
              <c:strCache>
                <c:ptCount val="1"/>
                <c:pt idx="0">
                  <c:v>工作責任及紀律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圖表!$L$54</c:f>
              <c:numCache>
                <c:formatCode>0.00</c:formatCode>
                <c:ptCount val="1"/>
                <c:pt idx="0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41-40B6-8298-FD2D30C40461}"/>
            </c:ext>
          </c:extLst>
        </c:ser>
        <c:ser>
          <c:idx val="7"/>
          <c:order val="7"/>
          <c:tx>
            <c:strRef>
              <c:f>圖表!$M$53</c:f>
              <c:strCache>
                <c:ptCount val="1"/>
                <c:pt idx="0">
                  <c:v>資訊科技應用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圖表!$M$54</c:f>
              <c:numCache>
                <c:formatCode>0.00</c:formatCode>
                <c:ptCount val="1"/>
                <c:pt idx="0">
                  <c:v>3.7757142857142858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41-40B6-8298-FD2D30C404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9534304"/>
        <c:axId val="369540128"/>
      </c:barChart>
      <c:catAx>
        <c:axId val="369534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9540128"/>
        <c:crosses val="autoZero"/>
        <c:auto val="1"/>
        <c:lblAlgn val="ctr"/>
        <c:lblOffset val="100"/>
        <c:noMultiLvlLbl val="0"/>
      </c:catAx>
      <c:valAx>
        <c:axId val="369540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36953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9358741681790685E-2"/>
          <c:y val="0.21717128110508663"/>
          <c:w val="0.20190141357825647"/>
          <c:h val="0.6280894044797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0"/>
          <a:lstStyle/>
          <a:p>
            <a:pPr lvl="5" algn="ctr" rtl="0"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ea typeface="微軟正黑體" panose="020B0604030504040204" pitchFamily="34" charset="-120"/>
                <a:cs typeface="+mn-cs"/>
              </a:defRPr>
            </a:pPr>
            <a:r>
              <a:rPr lang="en-US" altLang="zh-TW" sz="1500" b="1" i="0" baseline="0"/>
              <a:t>113</a:t>
            </a:r>
            <a:r>
              <a:rPr lang="zh-TW" altLang="en-US" sz="1500" b="1" i="0" baseline="0"/>
              <a:t>學年度日間部健康科學管理學院三年級施測結果</a:t>
            </a:r>
            <a:endParaRPr lang="zh-TW" sz="1500" b="1" i="0" baseline="0"/>
          </a:p>
        </c:rich>
      </c:tx>
      <c:layout>
        <c:manualLayout>
          <c:xMode val="edge"/>
          <c:yMode val="edge"/>
          <c:x val="0.11749012714229745"/>
          <c:y val="1.6181229773462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 lvl="5" algn="ctr" rtl="0"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2229037159828705"/>
          <c:y val="0.15968014115609178"/>
          <c:w val="0.7317932082446138"/>
          <c:h val="0.741340599879794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圖表!$F$53</c:f>
              <c:strCache>
                <c:ptCount val="1"/>
                <c:pt idx="0">
                  <c:v>溝通表達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圖表!$F$55</c:f>
              <c:numCache>
                <c:formatCode>0.00</c:formatCode>
                <c:ptCount val="1"/>
                <c:pt idx="0">
                  <c:v>3.8071428571428574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1-4374-808A-83F8D72E362E}"/>
            </c:ext>
          </c:extLst>
        </c:ser>
        <c:ser>
          <c:idx val="1"/>
          <c:order val="1"/>
          <c:tx>
            <c:strRef>
              <c:f>圖表!$G$53</c:f>
              <c:strCache>
                <c:ptCount val="1"/>
                <c:pt idx="0">
                  <c:v>持續學習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圖表!$G$55</c:f>
              <c:numCache>
                <c:formatCode>0.00</c:formatCode>
                <c:ptCount val="1"/>
                <c:pt idx="0">
                  <c:v>3.7885714285714287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F1-4374-808A-83F8D72E362E}"/>
            </c:ext>
          </c:extLst>
        </c:ser>
        <c:ser>
          <c:idx val="2"/>
          <c:order val="2"/>
          <c:tx>
            <c:strRef>
              <c:f>圖表!$H$53</c:f>
              <c:strCache>
                <c:ptCount val="1"/>
                <c:pt idx="0">
                  <c:v>人際互動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圖表!$H$55</c:f>
              <c:numCache>
                <c:formatCode>0.00</c:formatCode>
                <c:ptCount val="1"/>
                <c:pt idx="0">
                  <c:v>3.8971428571428568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CF1-4374-808A-83F8D72E362E}"/>
            </c:ext>
          </c:extLst>
        </c:ser>
        <c:ser>
          <c:idx val="3"/>
          <c:order val="3"/>
          <c:tx>
            <c:strRef>
              <c:f>圖表!$I$53</c:f>
              <c:strCache>
                <c:ptCount val="1"/>
                <c:pt idx="0">
                  <c:v>團隊合作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圖表!$I$55</c:f>
              <c:numCache>
                <c:formatCode>0.00</c:formatCode>
                <c:ptCount val="1"/>
                <c:pt idx="0">
                  <c:v>3.9642857142857144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CF1-4374-808A-83F8D72E362E}"/>
            </c:ext>
          </c:extLst>
        </c:ser>
        <c:ser>
          <c:idx val="4"/>
          <c:order val="4"/>
          <c:tx>
            <c:strRef>
              <c:f>圖表!$J$53</c:f>
              <c:strCache>
                <c:ptCount val="1"/>
                <c:pt idx="0">
                  <c:v>問題解決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圖表!$J$55</c:f>
              <c:numCache>
                <c:formatCode>0.00</c:formatCode>
                <c:ptCount val="1"/>
                <c:pt idx="0">
                  <c:v>3.827142857142857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CF1-4374-808A-83F8D72E362E}"/>
            </c:ext>
          </c:extLst>
        </c:ser>
        <c:ser>
          <c:idx val="5"/>
          <c:order val="5"/>
          <c:tx>
            <c:strRef>
              <c:f>圖表!$K$53</c:f>
              <c:strCache>
                <c:ptCount val="1"/>
                <c:pt idx="0">
                  <c:v>創新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圖表!$K$55</c:f>
              <c:numCache>
                <c:formatCode>0.00</c:formatCode>
                <c:ptCount val="1"/>
                <c:pt idx="0">
                  <c:v>3.8157142857142854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CF1-4374-808A-83F8D72E362E}"/>
            </c:ext>
          </c:extLst>
        </c:ser>
        <c:ser>
          <c:idx val="6"/>
          <c:order val="6"/>
          <c:tx>
            <c:strRef>
              <c:f>圖表!$L$53</c:f>
              <c:strCache>
                <c:ptCount val="1"/>
                <c:pt idx="0">
                  <c:v>工作責任及紀律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圖表!$L$55</c:f>
              <c:numCache>
                <c:formatCode>0.00</c:formatCode>
                <c:ptCount val="1"/>
                <c:pt idx="0">
                  <c:v>4.0185714285714287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CF1-4374-808A-83F8D72E362E}"/>
            </c:ext>
          </c:extLst>
        </c:ser>
        <c:ser>
          <c:idx val="7"/>
          <c:order val="7"/>
          <c:tx>
            <c:strRef>
              <c:f>圖表!$M$53</c:f>
              <c:strCache>
                <c:ptCount val="1"/>
                <c:pt idx="0">
                  <c:v>資訊科技應用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圖表!$M$55</c:f>
              <c:numCache>
                <c:formatCode>0.00</c:formatCode>
                <c:ptCount val="1"/>
                <c:pt idx="0">
                  <c:v>3.9185714285714286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CF1-4374-808A-83F8D72E36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9534304"/>
        <c:axId val="369540128"/>
      </c:barChart>
      <c:catAx>
        <c:axId val="369534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9540128"/>
        <c:crosses val="autoZero"/>
        <c:auto val="1"/>
        <c:lblAlgn val="ctr"/>
        <c:lblOffset val="100"/>
        <c:noMultiLvlLbl val="0"/>
      </c:catAx>
      <c:valAx>
        <c:axId val="369540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36953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9358741681790685E-2"/>
          <c:y val="0.21717128110508663"/>
          <c:w val="0.20190141357825647"/>
          <c:h val="0.629107101903524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微軟正黑體" panose="020B0604030504040204" pitchFamily="34" charset="-120"/>
                <a:cs typeface="+mn-cs"/>
              </a:defRPr>
            </a:pPr>
            <a:r>
              <a:rPr lang="en-US" sz="1900" b="1" i="0" baseline="0"/>
              <a:t>11</a:t>
            </a:r>
            <a:r>
              <a:rPr lang="en-US" altLang="zh-TW" sz="1900" b="1" i="0" baseline="0"/>
              <a:t>3</a:t>
            </a:r>
            <a:r>
              <a:rPr lang="zh-TW" sz="1900" b="1" i="0" baseline="0"/>
              <a:t>學年度日間部</a:t>
            </a:r>
            <a:r>
              <a:rPr lang="zh-TW" altLang="en-US" sz="1900" b="1" i="0" baseline="0"/>
              <a:t>二年級全校</a:t>
            </a:r>
            <a:r>
              <a:rPr lang="zh-TW" sz="1900" b="1" i="0" baseline="0"/>
              <a:t>施測結果</a:t>
            </a:r>
          </a:p>
        </c:rich>
      </c:tx>
      <c:layout>
        <c:manualLayout>
          <c:xMode val="edge"/>
          <c:yMode val="edge"/>
          <c:x val="0.1196918863402944"/>
          <c:y val="1.27185988310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2229037159828705"/>
          <c:y val="0.15968014115609178"/>
          <c:w val="0.7317932082446138"/>
          <c:h val="0.741340599879794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圖表!$F$17</c:f>
              <c:strCache>
                <c:ptCount val="1"/>
                <c:pt idx="0">
                  <c:v>溝通表達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圖表!$F$18</c:f>
              <c:numCache>
                <c:formatCode>0.00</c:formatCode>
                <c:ptCount val="1"/>
                <c:pt idx="0">
                  <c:v>3.6683809523809523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0-4977-A495-AE99C7A47C83}"/>
            </c:ext>
          </c:extLst>
        </c:ser>
        <c:ser>
          <c:idx val="1"/>
          <c:order val="1"/>
          <c:tx>
            <c:strRef>
              <c:f>圖表!$G$17</c:f>
              <c:strCache>
                <c:ptCount val="1"/>
                <c:pt idx="0">
                  <c:v>持續學習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圖表!$G$18</c:f>
              <c:numCache>
                <c:formatCode>0.00</c:formatCode>
                <c:ptCount val="1"/>
                <c:pt idx="0">
                  <c:v>3.7002857142857142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0-4977-A495-AE99C7A47C83}"/>
            </c:ext>
          </c:extLst>
        </c:ser>
        <c:ser>
          <c:idx val="2"/>
          <c:order val="2"/>
          <c:tx>
            <c:strRef>
              <c:f>圖表!$H$17</c:f>
              <c:strCache>
                <c:ptCount val="1"/>
                <c:pt idx="0">
                  <c:v>人際互動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圖表!$H$18</c:f>
              <c:numCache>
                <c:formatCode>0.00</c:formatCode>
                <c:ptCount val="1"/>
                <c:pt idx="0">
                  <c:v>3.8204761904761906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90-4977-A495-AE99C7A47C83}"/>
            </c:ext>
          </c:extLst>
        </c:ser>
        <c:ser>
          <c:idx val="3"/>
          <c:order val="3"/>
          <c:tx>
            <c:strRef>
              <c:f>圖表!$I$17</c:f>
              <c:strCache>
                <c:ptCount val="1"/>
                <c:pt idx="0">
                  <c:v>團隊合作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圖表!$I$18</c:f>
              <c:numCache>
                <c:formatCode>0.00</c:formatCode>
                <c:ptCount val="1"/>
                <c:pt idx="0">
                  <c:v>3.8657142857142852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90-4977-A495-AE99C7A47C83}"/>
            </c:ext>
          </c:extLst>
        </c:ser>
        <c:ser>
          <c:idx val="4"/>
          <c:order val="4"/>
          <c:tx>
            <c:strRef>
              <c:f>圖表!$J$17</c:f>
              <c:strCache>
                <c:ptCount val="1"/>
                <c:pt idx="0">
                  <c:v>問題解決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圖表!$J$18</c:f>
              <c:numCache>
                <c:formatCode>0.00</c:formatCode>
                <c:ptCount val="1"/>
                <c:pt idx="0">
                  <c:v>3.6885714285714286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90-4977-A495-AE99C7A47C83}"/>
            </c:ext>
          </c:extLst>
        </c:ser>
        <c:ser>
          <c:idx val="5"/>
          <c:order val="5"/>
          <c:tx>
            <c:strRef>
              <c:f>圖表!$K$17</c:f>
              <c:strCache>
                <c:ptCount val="1"/>
                <c:pt idx="0">
                  <c:v>創新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圖表!$K$18</c:f>
              <c:numCache>
                <c:formatCode>0.00</c:formatCode>
                <c:ptCount val="1"/>
                <c:pt idx="0">
                  <c:v>3.6352380952380954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90-4977-A495-AE99C7A47C83}"/>
            </c:ext>
          </c:extLst>
        </c:ser>
        <c:ser>
          <c:idx val="6"/>
          <c:order val="6"/>
          <c:tx>
            <c:strRef>
              <c:f>圖表!$L$17</c:f>
              <c:strCache>
                <c:ptCount val="1"/>
                <c:pt idx="0">
                  <c:v>工作責任及紀律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圖表!$L$18</c:f>
              <c:numCache>
                <c:formatCode>0.00</c:formatCode>
                <c:ptCount val="1"/>
                <c:pt idx="0">
                  <c:v>3.8822857142857146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90-4977-A495-AE99C7A47C83}"/>
            </c:ext>
          </c:extLst>
        </c:ser>
        <c:ser>
          <c:idx val="7"/>
          <c:order val="7"/>
          <c:tx>
            <c:strRef>
              <c:f>圖表!$M$17</c:f>
              <c:strCache>
                <c:ptCount val="1"/>
                <c:pt idx="0">
                  <c:v>資訊科技應用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圖表!$M$18</c:f>
              <c:numCache>
                <c:formatCode>0.00</c:formatCode>
                <c:ptCount val="1"/>
                <c:pt idx="0">
                  <c:v>3.7291428571428575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90-4977-A495-AE99C7A47C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9534304"/>
        <c:axId val="369540128"/>
      </c:barChart>
      <c:catAx>
        <c:axId val="369534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9540128"/>
        <c:crosses val="autoZero"/>
        <c:auto val="1"/>
        <c:lblAlgn val="ctr"/>
        <c:lblOffset val="100"/>
        <c:noMultiLvlLbl val="0"/>
      </c:catAx>
      <c:valAx>
        <c:axId val="369540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36953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9358741681790685E-2"/>
          <c:y val="0.21717128110508663"/>
          <c:w val="0.20190141357825647"/>
          <c:h val="0.6280894044797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微軟正黑體" panose="020B0604030504040204" pitchFamily="34" charset="-120"/>
                <a:cs typeface="+mn-cs"/>
              </a:defRPr>
            </a:pPr>
            <a:r>
              <a:rPr lang="en-US" sz="1900" b="1" i="0" baseline="0"/>
              <a:t>11</a:t>
            </a:r>
            <a:r>
              <a:rPr lang="en-US" altLang="zh-TW" sz="1900" b="1" i="0" baseline="0"/>
              <a:t>3</a:t>
            </a:r>
            <a:r>
              <a:rPr lang="zh-TW" sz="1900" b="1" i="0" baseline="0"/>
              <a:t>學年度日間部</a:t>
            </a:r>
            <a:r>
              <a:rPr lang="zh-TW" altLang="en-US" sz="1900" b="1" i="0" baseline="0"/>
              <a:t>三年級全校</a:t>
            </a:r>
            <a:r>
              <a:rPr lang="zh-TW" sz="1900" b="1" i="0" baseline="0"/>
              <a:t>施測結果</a:t>
            </a:r>
          </a:p>
        </c:rich>
      </c:tx>
      <c:layout>
        <c:manualLayout>
          <c:xMode val="edge"/>
          <c:yMode val="edge"/>
          <c:x val="0.1196918863402944"/>
          <c:y val="1.27185988310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2229037159828705"/>
          <c:y val="0.15968014115609178"/>
          <c:w val="0.7317932082446138"/>
          <c:h val="0.741340599879794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圖表!$F$17</c:f>
              <c:strCache>
                <c:ptCount val="1"/>
                <c:pt idx="0">
                  <c:v>溝通表達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圖表!$F$19</c:f>
              <c:numCache>
                <c:formatCode>0.00</c:formatCode>
                <c:ptCount val="1"/>
                <c:pt idx="0">
                  <c:v>3.7218253968253969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7-48EB-B4B6-94C71849512C}"/>
            </c:ext>
          </c:extLst>
        </c:ser>
        <c:ser>
          <c:idx val="1"/>
          <c:order val="1"/>
          <c:tx>
            <c:strRef>
              <c:f>圖表!$G$17</c:f>
              <c:strCache>
                <c:ptCount val="1"/>
                <c:pt idx="0">
                  <c:v>持續學習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圖表!$G$19</c:f>
              <c:numCache>
                <c:formatCode>0.00</c:formatCode>
                <c:ptCount val="1"/>
                <c:pt idx="0">
                  <c:v>3.7521428571428572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87-48EB-B4B6-94C71849512C}"/>
            </c:ext>
          </c:extLst>
        </c:ser>
        <c:ser>
          <c:idx val="2"/>
          <c:order val="2"/>
          <c:tx>
            <c:strRef>
              <c:f>圖表!$H$17</c:f>
              <c:strCache>
                <c:ptCount val="1"/>
                <c:pt idx="0">
                  <c:v>人際互動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圖表!$H$19</c:f>
              <c:numCache>
                <c:formatCode>0.00</c:formatCode>
                <c:ptCount val="1"/>
                <c:pt idx="0">
                  <c:v>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87-48EB-B4B6-94C71849512C}"/>
            </c:ext>
          </c:extLst>
        </c:ser>
        <c:ser>
          <c:idx val="3"/>
          <c:order val="3"/>
          <c:tx>
            <c:strRef>
              <c:f>圖表!$I$17</c:f>
              <c:strCache>
                <c:ptCount val="1"/>
                <c:pt idx="0">
                  <c:v>團隊合作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圖表!$I$19</c:f>
              <c:numCache>
                <c:formatCode>0.00</c:formatCode>
                <c:ptCount val="1"/>
                <c:pt idx="0">
                  <c:v>3.8942063492063492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87-48EB-B4B6-94C71849512C}"/>
            </c:ext>
          </c:extLst>
        </c:ser>
        <c:ser>
          <c:idx val="4"/>
          <c:order val="4"/>
          <c:tx>
            <c:strRef>
              <c:f>圖表!$J$17</c:f>
              <c:strCache>
                <c:ptCount val="1"/>
                <c:pt idx="0">
                  <c:v>問題解決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圖表!$J$19</c:f>
              <c:numCache>
                <c:formatCode>0.00</c:formatCode>
                <c:ptCount val="1"/>
                <c:pt idx="0">
                  <c:v>3.7452380952380953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987-48EB-B4B6-94C71849512C}"/>
            </c:ext>
          </c:extLst>
        </c:ser>
        <c:ser>
          <c:idx val="5"/>
          <c:order val="5"/>
          <c:tx>
            <c:strRef>
              <c:f>圖表!$K$17</c:f>
              <c:strCache>
                <c:ptCount val="1"/>
                <c:pt idx="0">
                  <c:v>創新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圖表!$K$19</c:f>
              <c:numCache>
                <c:formatCode>0.00</c:formatCode>
                <c:ptCount val="1"/>
                <c:pt idx="0">
                  <c:v>3.7202380952380953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987-48EB-B4B6-94C71849512C}"/>
            </c:ext>
          </c:extLst>
        </c:ser>
        <c:ser>
          <c:idx val="6"/>
          <c:order val="6"/>
          <c:tx>
            <c:strRef>
              <c:f>圖表!$L$17</c:f>
              <c:strCache>
                <c:ptCount val="1"/>
                <c:pt idx="0">
                  <c:v>工作責任及紀律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圖表!$L$19</c:f>
              <c:numCache>
                <c:formatCode>0.00</c:formatCode>
                <c:ptCount val="1"/>
                <c:pt idx="0">
                  <c:v>3.9380952380952383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87-48EB-B4B6-94C71849512C}"/>
            </c:ext>
          </c:extLst>
        </c:ser>
        <c:ser>
          <c:idx val="7"/>
          <c:order val="7"/>
          <c:tx>
            <c:strRef>
              <c:f>圖表!$M$17</c:f>
              <c:strCache>
                <c:ptCount val="1"/>
                <c:pt idx="0">
                  <c:v>資訊科技應用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圖表!$M$19</c:f>
              <c:numCache>
                <c:formatCode>0.00</c:formatCode>
                <c:ptCount val="1"/>
                <c:pt idx="0">
                  <c:v>3.807460317460317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87-48EB-B4B6-94C7184951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9534304"/>
        <c:axId val="369540128"/>
      </c:barChart>
      <c:catAx>
        <c:axId val="369534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9540128"/>
        <c:crosses val="autoZero"/>
        <c:auto val="1"/>
        <c:lblAlgn val="ctr"/>
        <c:lblOffset val="100"/>
        <c:noMultiLvlLbl val="0"/>
      </c:catAx>
      <c:valAx>
        <c:axId val="369540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36953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9358741681790685E-2"/>
          <c:y val="0.21717128110508663"/>
          <c:w val="0.20138376031925995"/>
          <c:h val="0.634023902352011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標楷體" panose="03000509000000000000" pitchFamily="65" charset="-120"/>
                <a:cs typeface="+mn-cs"/>
              </a:defRPr>
            </a:pPr>
            <a:r>
              <a:rPr lang="en-US" sz="1900" b="1" i="0" baseline="0"/>
              <a:t>113</a:t>
            </a:r>
            <a:r>
              <a:rPr lang="zh-TW" sz="1900" b="1" i="0" baseline="0"/>
              <a:t>學年日間部二年級各學院施測情形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標楷體" panose="03000509000000000000" pitchFamily="65" charset="-120"/>
              <a:cs typeface="+mn-cs"/>
            </a:defRPr>
          </a:pPr>
          <a:endParaRPr lang="zh-TW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9D9-440F-846A-94851178A3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9D9-440F-846A-94851178A3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9D9-440F-846A-94851178A368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標楷體" panose="03000509000000000000" pitchFamily="65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圖表!$B$2:$C$4</c:f>
              <c:strCache>
                <c:ptCount val="3"/>
                <c:pt idx="0">
                  <c:v>護理學院</c:v>
                </c:pt>
                <c:pt idx="1">
                  <c:v>民生學院</c:v>
                </c:pt>
                <c:pt idx="2">
                  <c:v>健康科學管理學院</c:v>
                </c:pt>
              </c:strCache>
            </c:strRef>
          </c:cat>
          <c:val>
            <c:numRef>
              <c:f>圖表!$H$2:$H$4</c:f>
              <c:numCache>
                <c:formatCode>0%</c:formatCode>
                <c:ptCount val="3"/>
                <c:pt idx="0">
                  <c:v>0.39263803680981596</c:v>
                </c:pt>
                <c:pt idx="1">
                  <c:v>0.29243353783231085</c:v>
                </c:pt>
                <c:pt idx="2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1-4528-A9C7-EB789AA48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>
          <a:latin typeface="Times New Roman" panose="02020603050405020304" pitchFamily="18" charset="0"/>
          <a:ea typeface="標楷體" panose="03000509000000000000" pitchFamily="65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標楷體" panose="03000509000000000000" pitchFamily="65" charset="-120"/>
                <a:cs typeface="+mn-cs"/>
              </a:defRPr>
            </a:pPr>
            <a:r>
              <a:rPr lang="en-US" sz="1900" b="1" i="0" baseline="0"/>
              <a:t>113</a:t>
            </a:r>
            <a:r>
              <a:rPr lang="zh-TW" sz="1900" b="1" i="0" baseline="0"/>
              <a:t>學年日間部</a:t>
            </a:r>
            <a:r>
              <a:rPr lang="zh-TW" altLang="en-US" sz="1900" b="1" i="0" baseline="0"/>
              <a:t>三</a:t>
            </a:r>
            <a:r>
              <a:rPr lang="zh-TW" sz="1900" b="1" i="0" baseline="0"/>
              <a:t>年級各學院施測情形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標楷體" panose="03000509000000000000" pitchFamily="65" charset="-120"/>
              <a:cs typeface="+mn-cs"/>
            </a:defRPr>
          </a:pPr>
          <a:endParaRPr lang="zh-TW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90F-479D-BF65-DF5555D152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90F-479D-BF65-DF5555D152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90F-479D-BF65-DF5555D152D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標楷體" panose="03000509000000000000" pitchFamily="65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圖表!$B$5:$C$7</c:f>
              <c:strCache>
                <c:ptCount val="3"/>
                <c:pt idx="0">
                  <c:v>護理學院</c:v>
                </c:pt>
                <c:pt idx="1">
                  <c:v>民生學院</c:v>
                </c:pt>
                <c:pt idx="2">
                  <c:v>健康科學管理學院</c:v>
                </c:pt>
              </c:strCache>
            </c:strRef>
          </c:cat>
          <c:val>
            <c:numRef>
              <c:f>圖表!$H$5:$H$7</c:f>
              <c:numCache>
                <c:formatCode>0%</c:formatCode>
                <c:ptCount val="3"/>
                <c:pt idx="0">
                  <c:v>0.42412451361867703</c:v>
                </c:pt>
                <c:pt idx="1">
                  <c:v>0.28599221789883267</c:v>
                </c:pt>
                <c:pt idx="2">
                  <c:v>0.2898832684824903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0F-479D-BF65-DF5555D15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>
          <a:latin typeface="Times New Roman" panose="02020603050405020304" pitchFamily="18" charset="0"/>
          <a:ea typeface="標楷體" panose="03000509000000000000" pitchFamily="65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" name="ctl00_ContentPlaceHolder1_GV3_IADD" descr="|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45</xdr:row>
      <xdr:rowOff>0</xdr:rowOff>
    </xdr:from>
    <xdr:to>
      <xdr:col>0</xdr:col>
      <xdr:colOff>28575</xdr:colOff>
      <xdr:row>45</xdr:row>
      <xdr:rowOff>9525</xdr:rowOff>
    </xdr:to>
    <xdr:pic>
      <xdr:nvPicPr>
        <xdr:cNvPr id="6" name="ctl00_ContentPlaceHolder1_GV3_IADU" descr="|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524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45</xdr:row>
      <xdr:rowOff>0</xdr:rowOff>
    </xdr:from>
    <xdr:to>
      <xdr:col>0</xdr:col>
      <xdr:colOff>47625</xdr:colOff>
      <xdr:row>45</xdr:row>
      <xdr:rowOff>9525</xdr:rowOff>
    </xdr:to>
    <xdr:pic>
      <xdr:nvPicPr>
        <xdr:cNvPr id="7" name="ctl00_ContentPlaceHolder1_GV3_IDHF" descr="Hid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524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83820</xdr:rowOff>
    </xdr:from>
    <xdr:to>
      <xdr:col>7</xdr:col>
      <xdr:colOff>7620</xdr:colOff>
      <xdr:row>39</xdr:row>
      <xdr:rowOff>175260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F8478F09-8C03-43AC-AB36-A848E3102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</xdr:colOff>
      <xdr:row>31</xdr:row>
      <xdr:rowOff>99060</xdr:rowOff>
    </xdr:from>
    <xdr:to>
      <xdr:col>14</xdr:col>
      <xdr:colOff>457200</xdr:colOff>
      <xdr:row>39</xdr:row>
      <xdr:rowOff>190500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89062365-A2F8-45F5-AE8E-2869D9D9A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43</xdr:row>
      <xdr:rowOff>121920</xdr:rowOff>
    </xdr:from>
    <xdr:to>
      <xdr:col>7</xdr:col>
      <xdr:colOff>7620</xdr:colOff>
      <xdr:row>51</xdr:row>
      <xdr:rowOff>213360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4F983FCF-4DBB-44A6-8098-6091DF398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7620</xdr:colOff>
      <xdr:row>43</xdr:row>
      <xdr:rowOff>129540</xdr:rowOff>
    </xdr:from>
    <xdr:to>
      <xdr:col>14</xdr:col>
      <xdr:colOff>457200</xdr:colOff>
      <xdr:row>51</xdr:row>
      <xdr:rowOff>220980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F6FB8CD9-A8D7-4422-98B3-BB4771516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55</xdr:row>
      <xdr:rowOff>99060</xdr:rowOff>
    </xdr:from>
    <xdr:to>
      <xdr:col>7</xdr:col>
      <xdr:colOff>7620</xdr:colOff>
      <xdr:row>63</xdr:row>
      <xdr:rowOff>190500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460A0D1F-8686-4A02-894D-DEE6E3A9C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55</xdr:row>
      <xdr:rowOff>83820</xdr:rowOff>
    </xdr:from>
    <xdr:to>
      <xdr:col>14</xdr:col>
      <xdr:colOff>449580</xdr:colOff>
      <xdr:row>63</xdr:row>
      <xdr:rowOff>175260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D832FBE9-4B45-47BF-8547-5FEBED9C8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19</xdr:row>
      <xdr:rowOff>83820</xdr:rowOff>
    </xdr:from>
    <xdr:to>
      <xdr:col>7</xdr:col>
      <xdr:colOff>7620</xdr:colOff>
      <xdr:row>27</xdr:row>
      <xdr:rowOff>175260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5E94AF46-F51E-4324-AF9A-40BB004AF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19</xdr:row>
      <xdr:rowOff>83820</xdr:rowOff>
    </xdr:from>
    <xdr:to>
      <xdr:col>14</xdr:col>
      <xdr:colOff>449580</xdr:colOff>
      <xdr:row>27</xdr:row>
      <xdr:rowOff>175260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125E65F7-261C-4EBA-83E9-50F9B7190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1028700</xdr:colOff>
      <xdr:row>7</xdr:row>
      <xdr:rowOff>128586</xdr:rowOff>
    </xdr:from>
    <xdr:to>
      <xdr:col>6</xdr:col>
      <xdr:colOff>0</xdr:colOff>
      <xdr:row>15</xdr:row>
      <xdr:rowOff>171450</xdr:rowOff>
    </xdr:to>
    <xdr:graphicFrame macro="">
      <xdr:nvGraphicFramePr>
        <xdr:cNvPr id="9" name="圖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7</xdr:row>
      <xdr:rowOff>104775</xdr:rowOff>
    </xdr:from>
    <xdr:to>
      <xdr:col>12</xdr:col>
      <xdr:colOff>47625</xdr:colOff>
      <xdr:row>15</xdr:row>
      <xdr:rowOff>147639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tabSelected="1" topLeftCell="A26" zoomScale="85" zoomScaleNormal="85" workbookViewId="0">
      <selection activeCell="D83" sqref="D83"/>
    </sheetView>
  </sheetViews>
  <sheetFormatPr defaultRowHeight="15.75" x14ac:dyDescent="0.25"/>
  <cols>
    <col min="1" max="1" width="20.28515625" style="54" bestFit="1" customWidth="1"/>
    <col min="2" max="2" width="15.42578125" style="54" bestFit="1" customWidth="1"/>
    <col min="3" max="3" width="26.7109375" style="54" bestFit="1" customWidth="1"/>
    <col min="4" max="4" width="15.7109375" style="54" customWidth="1"/>
    <col min="5" max="5" width="10.7109375" style="54" customWidth="1"/>
    <col min="6" max="6" width="11.7109375" style="54" customWidth="1"/>
    <col min="7" max="15" width="15.7109375" style="54" customWidth="1"/>
    <col min="16" max="18" width="9.140625" style="54"/>
    <col min="19" max="19" width="20.7109375" style="54" customWidth="1"/>
    <col min="20" max="21" width="9.140625" style="54"/>
    <col min="22" max="22" width="10.28515625" style="54" bestFit="1" customWidth="1"/>
    <col min="23" max="24" width="10.7109375" style="54" customWidth="1"/>
    <col min="25" max="25" width="9.140625" style="54"/>
    <col min="26" max="26" width="13.5703125" style="54" bestFit="1" customWidth="1"/>
    <col min="27" max="16384" width="9.140625" style="54"/>
  </cols>
  <sheetData>
    <row r="1" spans="1:25" ht="36.75" thickTop="1" thickBot="1" x14ac:dyDescent="0.6">
      <c r="A1" s="52" t="s">
        <v>19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R1" s="55" t="s">
        <v>72</v>
      </c>
      <c r="S1" s="56"/>
      <c r="T1" s="56"/>
      <c r="U1" s="56"/>
      <c r="V1" s="56"/>
      <c r="W1" s="56"/>
      <c r="X1" s="56"/>
      <c r="Y1" s="57"/>
    </row>
    <row r="2" spans="1:25" ht="30" customHeight="1" thickTop="1" thickBot="1" x14ac:dyDescent="0.3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  <c r="H2" s="58" t="s">
        <v>7</v>
      </c>
      <c r="I2" s="58" t="s">
        <v>8</v>
      </c>
      <c r="J2" s="58" t="s">
        <v>9</v>
      </c>
      <c r="K2" s="58" t="s">
        <v>10</v>
      </c>
      <c r="L2" s="58" t="s">
        <v>11</v>
      </c>
      <c r="M2" s="58" t="s">
        <v>12</v>
      </c>
      <c r="N2" s="58" t="s">
        <v>13</v>
      </c>
      <c r="O2" s="58" t="s">
        <v>14</v>
      </c>
      <c r="R2" s="33" t="s">
        <v>1</v>
      </c>
      <c r="S2" s="1" t="s">
        <v>2</v>
      </c>
      <c r="T2" s="1" t="s">
        <v>4</v>
      </c>
      <c r="U2" s="1" t="s">
        <v>5</v>
      </c>
      <c r="V2" s="1" t="s">
        <v>38</v>
      </c>
      <c r="W2" s="1" t="s">
        <v>39</v>
      </c>
      <c r="X2" s="1" t="s">
        <v>40</v>
      </c>
      <c r="Y2" s="2" t="s">
        <v>41</v>
      </c>
    </row>
    <row r="3" spans="1:25" ht="30" customHeight="1" thickTop="1" thickBot="1" x14ac:dyDescent="0.3">
      <c r="A3" s="65" t="s">
        <v>15</v>
      </c>
      <c r="B3" s="65" t="s">
        <v>16</v>
      </c>
      <c r="C3" s="65" t="s">
        <v>17</v>
      </c>
      <c r="D3" s="65" t="s">
        <v>18</v>
      </c>
      <c r="E3" s="65">
        <v>2</v>
      </c>
      <c r="F3" s="65">
        <v>1</v>
      </c>
      <c r="G3" s="66">
        <v>23</v>
      </c>
      <c r="H3" s="66">
        <v>3.92</v>
      </c>
      <c r="I3" s="66">
        <v>4.09</v>
      </c>
      <c r="J3" s="66">
        <v>4.12</v>
      </c>
      <c r="K3" s="66">
        <v>4.22</v>
      </c>
      <c r="L3" s="66">
        <v>3.93</v>
      </c>
      <c r="M3" s="66">
        <v>3.94</v>
      </c>
      <c r="N3" s="66">
        <v>4.25</v>
      </c>
      <c r="O3" s="67">
        <v>4.22</v>
      </c>
      <c r="R3" s="42" t="s">
        <v>16</v>
      </c>
      <c r="S3" s="45" t="s">
        <v>17</v>
      </c>
      <c r="T3" s="3" t="s">
        <v>42</v>
      </c>
      <c r="U3" s="3" t="s">
        <v>43</v>
      </c>
      <c r="V3" s="3">
        <v>24</v>
      </c>
      <c r="W3" s="3">
        <f>G3</f>
        <v>23</v>
      </c>
      <c r="X3" s="3">
        <f>V3-W3</f>
        <v>1</v>
      </c>
      <c r="Y3" s="4">
        <f>W3/V3</f>
        <v>0.95833333333333337</v>
      </c>
    </row>
    <row r="4" spans="1:25" ht="30" customHeight="1" thickBot="1" x14ac:dyDescent="0.3">
      <c r="A4" s="65" t="s">
        <v>15</v>
      </c>
      <c r="B4" s="65" t="s">
        <v>16</v>
      </c>
      <c r="C4" s="65" t="s">
        <v>17</v>
      </c>
      <c r="D4" s="65" t="s">
        <v>18</v>
      </c>
      <c r="E4" s="65">
        <v>3</v>
      </c>
      <c r="F4" s="65">
        <v>1</v>
      </c>
      <c r="G4" s="66">
        <v>19</v>
      </c>
      <c r="H4" s="66">
        <v>3.93</v>
      </c>
      <c r="I4" s="66">
        <v>3.92</v>
      </c>
      <c r="J4" s="66">
        <v>3.99</v>
      </c>
      <c r="K4" s="66">
        <v>4.05</v>
      </c>
      <c r="L4" s="66">
        <v>3.72</v>
      </c>
      <c r="M4" s="66">
        <v>3.85</v>
      </c>
      <c r="N4" s="66">
        <v>4.13</v>
      </c>
      <c r="O4" s="67">
        <v>4.01</v>
      </c>
      <c r="R4" s="43"/>
      <c r="S4" s="46"/>
      <c r="T4" s="5" t="s">
        <v>44</v>
      </c>
      <c r="U4" s="5" t="s">
        <v>43</v>
      </c>
      <c r="V4" s="5">
        <v>19</v>
      </c>
      <c r="W4" s="5">
        <f>G4</f>
        <v>19</v>
      </c>
      <c r="X4" s="3">
        <f t="shared" ref="X4:X41" si="0">V4-W4</f>
        <v>0</v>
      </c>
      <c r="Y4" s="4">
        <f t="shared" ref="Y4:Y41" si="1">W4/V4</f>
        <v>1</v>
      </c>
    </row>
    <row r="5" spans="1:25" ht="30" customHeight="1" thickTop="1" thickBot="1" x14ac:dyDescent="0.3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R5" s="43"/>
      <c r="S5" s="45" t="s">
        <v>20</v>
      </c>
      <c r="T5" s="3" t="s">
        <v>42</v>
      </c>
      <c r="U5" s="3" t="s">
        <v>43</v>
      </c>
      <c r="V5" s="3">
        <v>17</v>
      </c>
      <c r="W5" s="3">
        <f>G6</f>
        <v>17</v>
      </c>
      <c r="X5" s="3">
        <f t="shared" si="0"/>
        <v>0</v>
      </c>
      <c r="Y5" s="4">
        <f t="shared" si="1"/>
        <v>1</v>
      </c>
    </row>
    <row r="6" spans="1:25" ht="30" customHeight="1" thickBot="1" x14ac:dyDescent="0.3">
      <c r="A6" s="65" t="s">
        <v>15</v>
      </c>
      <c r="B6" s="65" t="s">
        <v>16</v>
      </c>
      <c r="C6" s="65" t="s">
        <v>20</v>
      </c>
      <c r="D6" s="65" t="s">
        <v>18</v>
      </c>
      <c r="E6" s="65">
        <v>2</v>
      </c>
      <c r="F6" s="65">
        <v>1</v>
      </c>
      <c r="G6" s="66">
        <v>17</v>
      </c>
      <c r="H6" s="66">
        <v>3.76</v>
      </c>
      <c r="I6" s="66">
        <v>3.9</v>
      </c>
      <c r="J6" s="66">
        <v>3.96</v>
      </c>
      <c r="K6" s="66">
        <v>3.97</v>
      </c>
      <c r="L6" s="66">
        <v>3.82</v>
      </c>
      <c r="M6" s="66">
        <v>3.79</v>
      </c>
      <c r="N6" s="66">
        <v>4.0199999999999996</v>
      </c>
      <c r="O6" s="67">
        <v>3.91</v>
      </c>
      <c r="R6" s="43"/>
      <c r="S6" s="46"/>
      <c r="T6" s="5" t="s">
        <v>44</v>
      </c>
      <c r="U6" s="5" t="s">
        <v>43</v>
      </c>
      <c r="V6" s="5">
        <v>14</v>
      </c>
      <c r="W6" s="5">
        <f>G7</f>
        <v>13</v>
      </c>
      <c r="X6" s="3">
        <f t="shared" si="0"/>
        <v>1</v>
      </c>
      <c r="Y6" s="4">
        <f t="shared" si="1"/>
        <v>0.9285714285714286</v>
      </c>
    </row>
    <row r="7" spans="1:25" ht="30" customHeight="1" thickTop="1" thickBot="1" x14ac:dyDescent="0.3">
      <c r="A7" s="65" t="s">
        <v>15</v>
      </c>
      <c r="B7" s="65" t="s">
        <v>16</v>
      </c>
      <c r="C7" s="65" t="s">
        <v>20</v>
      </c>
      <c r="D7" s="65" t="s">
        <v>18</v>
      </c>
      <c r="E7" s="65">
        <v>3</v>
      </c>
      <c r="F7" s="65">
        <v>1</v>
      </c>
      <c r="G7" s="66">
        <v>13</v>
      </c>
      <c r="H7" s="66">
        <v>3.77</v>
      </c>
      <c r="I7" s="66">
        <v>3.73</v>
      </c>
      <c r="J7" s="66">
        <v>3.77</v>
      </c>
      <c r="K7" s="66">
        <v>3.79</v>
      </c>
      <c r="L7" s="66">
        <v>3.87</v>
      </c>
      <c r="M7" s="66">
        <v>3.81</v>
      </c>
      <c r="N7" s="66">
        <v>4.0199999999999996</v>
      </c>
      <c r="O7" s="67">
        <v>3.86</v>
      </c>
      <c r="R7" s="43"/>
      <c r="S7" s="45" t="s">
        <v>21</v>
      </c>
      <c r="T7" s="3" t="s">
        <v>42</v>
      </c>
      <c r="U7" s="3" t="s">
        <v>43</v>
      </c>
      <c r="V7" s="3">
        <v>18</v>
      </c>
      <c r="W7" s="3">
        <f>G9</f>
        <v>18</v>
      </c>
      <c r="X7" s="3">
        <f t="shared" si="0"/>
        <v>0</v>
      </c>
      <c r="Y7" s="4">
        <f t="shared" si="1"/>
        <v>1</v>
      </c>
    </row>
    <row r="8" spans="1:25" ht="30" customHeight="1" thickBot="1" x14ac:dyDescent="0.3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R8" s="43"/>
      <c r="S8" s="46"/>
      <c r="T8" s="5" t="s">
        <v>44</v>
      </c>
      <c r="U8" s="5" t="s">
        <v>43</v>
      </c>
      <c r="V8" s="5">
        <v>12</v>
      </c>
      <c r="W8" s="5">
        <f>G10</f>
        <v>12</v>
      </c>
      <c r="X8" s="3">
        <f t="shared" si="0"/>
        <v>0</v>
      </c>
      <c r="Y8" s="4">
        <f t="shared" si="1"/>
        <v>1</v>
      </c>
    </row>
    <row r="9" spans="1:25" ht="30" customHeight="1" thickTop="1" thickBot="1" x14ac:dyDescent="0.3">
      <c r="A9" s="65" t="s">
        <v>15</v>
      </c>
      <c r="B9" s="65" t="s">
        <v>16</v>
      </c>
      <c r="C9" s="65" t="s">
        <v>21</v>
      </c>
      <c r="D9" s="65" t="s">
        <v>18</v>
      </c>
      <c r="E9" s="65">
        <v>2</v>
      </c>
      <c r="F9" s="65">
        <v>1</v>
      </c>
      <c r="G9" s="66">
        <v>18</v>
      </c>
      <c r="H9" s="66">
        <v>3.36</v>
      </c>
      <c r="I9" s="66">
        <v>3.23</v>
      </c>
      <c r="J9" s="66">
        <v>3.51</v>
      </c>
      <c r="K9" s="66">
        <v>3.51</v>
      </c>
      <c r="L9" s="66">
        <v>3.57</v>
      </c>
      <c r="M9" s="66">
        <v>3.42</v>
      </c>
      <c r="N9" s="66">
        <v>3.69</v>
      </c>
      <c r="O9" s="67">
        <v>3.66</v>
      </c>
      <c r="R9" s="43"/>
      <c r="S9" s="45" t="s">
        <v>22</v>
      </c>
      <c r="T9" s="3" t="s">
        <v>42</v>
      </c>
      <c r="U9" s="3" t="s">
        <v>43</v>
      </c>
      <c r="V9" s="3">
        <v>35</v>
      </c>
      <c r="W9" s="3">
        <f>G12</f>
        <v>29</v>
      </c>
      <c r="X9" s="3">
        <f t="shared" si="0"/>
        <v>6</v>
      </c>
      <c r="Y9" s="4">
        <f t="shared" si="1"/>
        <v>0.82857142857142863</v>
      </c>
    </row>
    <row r="10" spans="1:25" ht="30" customHeight="1" thickBot="1" x14ac:dyDescent="0.3">
      <c r="A10" s="65" t="s">
        <v>15</v>
      </c>
      <c r="B10" s="65" t="s">
        <v>16</v>
      </c>
      <c r="C10" s="65" t="s">
        <v>21</v>
      </c>
      <c r="D10" s="65" t="s">
        <v>18</v>
      </c>
      <c r="E10" s="65">
        <v>3</v>
      </c>
      <c r="F10" s="65">
        <v>1</v>
      </c>
      <c r="G10" s="66">
        <v>12</v>
      </c>
      <c r="H10" s="66">
        <v>3.94</v>
      </c>
      <c r="I10" s="66">
        <v>3.98</v>
      </c>
      <c r="J10" s="66">
        <v>4.01</v>
      </c>
      <c r="K10" s="66">
        <v>4.01</v>
      </c>
      <c r="L10" s="66">
        <v>3.92</v>
      </c>
      <c r="M10" s="66">
        <v>3.94</v>
      </c>
      <c r="N10" s="66">
        <v>4.0599999999999996</v>
      </c>
      <c r="O10" s="67">
        <v>4.01</v>
      </c>
      <c r="R10" s="43"/>
      <c r="S10" s="47"/>
      <c r="T10" s="3" t="s">
        <v>44</v>
      </c>
      <c r="U10" s="3" t="s">
        <v>43</v>
      </c>
      <c r="V10" s="3">
        <v>31</v>
      </c>
      <c r="W10" s="3">
        <f>G13</f>
        <v>27</v>
      </c>
      <c r="X10" s="3">
        <f t="shared" si="0"/>
        <v>4</v>
      </c>
      <c r="Y10" s="4">
        <f t="shared" si="1"/>
        <v>0.87096774193548387</v>
      </c>
    </row>
    <row r="11" spans="1:25" ht="30" customHeight="1" thickBot="1" x14ac:dyDescent="0.3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R11" s="43"/>
      <c r="S11" s="46"/>
      <c r="T11" s="5" t="s">
        <v>44</v>
      </c>
      <c r="U11" s="5" t="s">
        <v>45</v>
      </c>
      <c r="V11" s="5">
        <v>31</v>
      </c>
      <c r="W11" s="5">
        <f>G14</f>
        <v>29</v>
      </c>
      <c r="X11" s="3">
        <f t="shared" si="0"/>
        <v>2</v>
      </c>
      <c r="Y11" s="4">
        <f t="shared" si="1"/>
        <v>0.93548387096774188</v>
      </c>
    </row>
    <row r="12" spans="1:25" ht="30" customHeight="1" thickTop="1" thickBot="1" x14ac:dyDescent="0.3">
      <c r="A12" s="65" t="s">
        <v>15</v>
      </c>
      <c r="B12" s="65" t="s">
        <v>16</v>
      </c>
      <c r="C12" s="65" t="s">
        <v>22</v>
      </c>
      <c r="D12" s="65" t="s">
        <v>18</v>
      </c>
      <c r="E12" s="65">
        <v>2</v>
      </c>
      <c r="F12" s="65">
        <v>1</v>
      </c>
      <c r="G12" s="66">
        <v>29</v>
      </c>
      <c r="H12" s="66">
        <v>3.65</v>
      </c>
      <c r="I12" s="66">
        <v>3.74</v>
      </c>
      <c r="J12" s="66">
        <v>3.84</v>
      </c>
      <c r="K12" s="66">
        <v>3.99</v>
      </c>
      <c r="L12" s="66">
        <v>3.64</v>
      </c>
      <c r="M12" s="66">
        <v>3.6</v>
      </c>
      <c r="N12" s="66">
        <v>3.92</v>
      </c>
      <c r="O12" s="67">
        <v>3.7</v>
      </c>
      <c r="R12" s="43"/>
      <c r="S12" s="8" t="s">
        <v>24</v>
      </c>
      <c r="T12" s="3" t="s">
        <v>42</v>
      </c>
      <c r="U12" s="3" t="s">
        <v>43</v>
      </c>
      <c r="V12" s="3">
        <v>22</v>
      </c>
      <c r="W12" s="3">
        <f>G17</f>
        <v>21</v>
      </c>
      <c r="X12" s="3">
        <f t="shared" si="0"/>
        <v>1</v>
      </c>
      <c r="Y12" s="4">
        <f t="shared" si="1"/>
        <v>0.95454545454545459</v>
      </c>
    </row>
    <row r="13" spans="1:25" ht="30" customHeight="1" thickBot="1" x14ac:dyDescent="0.3">
      <c r="A13" s="65" t="s">
        <v>15</v>
      </c>
      <c r="B13" s="65" t="s">
        <v>16</v>
      </c>
      <c r="C13" s="65" t="s">
        <v>22</v>
      </c>
      <c r="D13" s="65" t="s">
        <v>18</v>
      </c>
      <c r="E13" s="65">
        <v>3</v>
      </c>
      <c r="F13" s="65">
        <v>1</v>
      </c>
      <c r="G13" s="66">
        <v>27</v>
      </c>
      <c r="H13" s="66">
        <v>3.51</v>
      </c>
      <c r="I13" s="66">
        <v>3.59</v>
      </c>
      <c r="J13" s="66">
        <v>3.62</v>
      </c>
      <c r="K13" s="66">
        <v>3.62</v>
      </c>
      <c r="L13" s="66">
        <v>3.48</v>
      </c>
      <c r="M13" s="66">
        <v>3.44</v>
      </c>
      <c r="N13" s="66">
        <v>3.67</v>
      </c>
      <c r="O13" s="67">
        <v>3.51</v>
      </c>
      <c r="R13" s="43"/>
      <c r="S13" s="6" t="s">
        <v>47</v>
      </c>
      <c r="T13" s="3" t="s">
        <v>42</v>
      </c>
      <c r="U13" s="3" t="s">
        <v>46</v>
      </c>
      <c r="V13" s="3">
        <v>10</v>
      </c>
      <c r="W13" s="3">
        <f>G18</f>
        <v>10</v>
      </c>
      <c r="X13" s="3">
        <f t="shared" si="0"/>
        <v>0</v>
      </c>
      <c r="Y13" s="4">
        <f t="shared" si="1"/>
        <v>1</v>
      </c>
    </row>
    <row r="14" spans="1:25" ht="30" customHeight="1" thickBot="1" x14ac:dyDescent="0.3">
      <c r="A14" s="65" t="s">
        <v>15</v>
      </c>
      <c r="B14" s="65" t="s">
        <v>16</v>
      </c>
      <c r="C14" s="65" t="s">
        <v>22</v>
      </c>
      <c r="D14" s="65" t="s">
        <v>18</v>
      </c>
      <c r="E14" s="65">
        <v>3</v>
      </c>
      <c r="F14" s="65">
        <v>2</v>
      </c>
      <c r="G14" s="66">
        <v>29</v>
      </c>
      <c r="H14" s="66">
        <v>4.22</v>
      </c>
      <c r="I14" s="66">
        <v>4.24</v>
      </c>
      <c r="J14" s="66">
        <v>4.25</v>
      </c>
      <c r="K14" s="66">
        <v>4.25</v>
      </c>
      <c r="L14" s="66">
        <v>4.1399999999999997</v>
      </c>
      <c r="M14" s="66">
        <v>4.1399999999999997</v>
      </c>
      <c r="N14" s="66">
        <v>4.2699999999999996</v>
      </c>
      <c r="O14" s="67">
        <v>4.22</v>
      </c>
      <c r="R14" s="43"/>
      <c r="S14" s="59"/>
      <c r="T14" s="3" t="s">
        <v>44</v>
      </c>
      <c r="U14" s="3" t="s">
        <v>43</v>
      </c>
      <c r="V14" s="3">
        <v>14</v>
      </c>
      <c r="W14" s="3">
        <f>G20</f>
        <v>12</v>
      </c>
      <c r="X14" s="3">
        <f t="shared" si="0"/>
        <v>2</v>
      </c>
      <c r="Y14" s="4">
        <f t="shared" si="1"/>
        <v>0.8571428571428571</v>
      </c>
    </row>
    <row r="15" spans="1:25" ht="30" customHeight="1" thickBot="1" x14ac:dyDescent="0.3">
      <c r="A15" s="65" t="s">
        <v>15</v>
      </c>
      <c r="B15" s="65" t="s">
        <v>16</v>
      </c>
      <c r="C15" s="65" t="s">
        <v>22</v>
      </c>
      <c r="D15" s="65" t="s">
        <v>18</v>
      </c>
      <c r="E15" s="65">
        <v>3</v>
      </c>
      <c r="F15" s="66" t="s">
        <v>23</v>
      </c>
      <c r="G15" s="66">
        <v>56</v>
      </c>
      <c r="H15" s="66">
        <v>3.88</v>
      </c>
      <c r="I15" s="66">
        <v>3.93</v>
      </c>
      <c r="J15" s="66">
        <v>3.95</v>
      </c>
      <c r="K15" s="66">
        <v>3.95</v>
      </c>
      <c r="L15" s="66">
        <v>3.82</v>
      </c>
      <c r="M15" s="66">
        <v>3.81</v>
      </c>
      <c r="N15" s="66">
        <v>3.98</v>
      </c>
      <c r="O15" s="67">
        <v>3.88</v>
      </c>
      <c r="R15" s="43"/>
      <c r="S15" s="60"/>
      <c r="T15" s="5" t="s">
        <v>44</v>
      </c>
      <c r="U15" s="5" t="s">
        <v>43</v>
      </c>
      <c r="V15" s="5">
        <v>14</v>
      </c>
      <c r="W15" s="5">
        <f>G21</f>
        <v>12</v>
      </c>
      <c r="X15" s="3">
        <f t="shared" si="0"/>
        <v>2</v>
      </c>
      <c r="Y15" s="4">
        <f t="shared" si="1"/>
        <v>0.8571428571428571</v>
      </c>
    </row>
    <row r="16" spans="1:25" ht="30" customHeight="1" thickTop="1" thickBot="1" x14ac:dyDescent="0.3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R16" s="43"/>
      <c r="S16" s="45" t="s">
        <v>26</v>
      </c>
      <c r="T16" s="3" t="s">
        <v>42</v>
      </c>
      <c r="U16" s="3" t="s">
        <v>43</v>
      </c>
      <c r="V16" s="3">
        <v>18</v>
      </c>
      <c r="W16" s="3">
        <f>G24</f>
        <v>12</v>
      </c>
      <c r="X16" s="3">
        <f t="shared" si="0"/>
        <v>6</v>
      </c>
      <c r="Y16" s="4">
        <f t="shared" si="1"/>
        <v>0.66666666666666663</v>
      </c>
    </row>
    <row r="17" spans="1:25" ht="30" customHeight="1" thickBot="1" x14ac:dyDescent="0.3">
      <c r="A17" s="65" t="s">
        <v>15</v>
      </c>
      <c r="B17" s="65" t="s">
        <v>16</v>
      </c>
      <c r="C17" s="65" t="s">
        <v>24</v>
      </c>
      <c r="D17" s="65" t="s">
        <v>18</v>
      </c>
      <c r="E17" s="65">
        <v>2</v>
      </c>
      <c r="F17" s="65">
        <v>1</v>
      </c>
      <c r="G17" s="66">
        <v>21</v>
      </c>
      <c r="H17" s="66">
        <v>3.87</v>
      </c>
      <c r="I17" s="66">
        <v>3.91</v>
      </c>
      <c r="J17" s="66">
        <v>4.09</v>
      </c>
      <c r="K17" s="66">
        <v>4.18</v>
      </c>
      <c r="L17" s="66">
        <v>3.88</v>
      </c>
      <c r="M17" s="66">
        <v>3.72</v>
      </c>
      <c r="N17" s="66">
        <v>4.1399999999999997</v>
      </c>
      <c r="O17" s="67">
        <v>3.94</v>
      </c>
      <c r="R17" s="43"/>
      <c r="S17" s="46"/>
      <c r="T17" s="5" t="s">
        <v>44</v>
      </c>
      <c r="U17" s="5" t="s">
        <v>43</v>
      </c>
      <c r="V17" s="5">
        <v>18</v>
      </c>
      <c r="W17" s="5">
        <f>G25</f>
        <v>17</v>
      </c>
      <c r="X17" s="3">
        <f t="shared" si="0"/>
        <v>1</v>
      </c>
      <c r="Y17" s="4">
        <f t="shared" si="1"/>
        <v>0.94444444444444442</v>
      </c>
    </row>
    <row r="18" spans="1:25" ht="30" customHeight="1" thickTop="1" thickBot="1" x14ac:dyDescent="0.3">
      <c r="A18" s="65" t="s">
        <v>15</v>
      </c>
      <c r="B18" s="65" t="s">
        <v>16</v>
      </c>
      <c r="C18" s="65" t="s">
        <v>24</v>
      </c>
      <c r="D18" s="65" t="s">
        <v>18</v>
      </c>
      <c r="E18" s="65">
        <v>2</v>
      </c>
      <c r="F18" s="65">
        <v>2</v>
      </c>
      <c r="G18" s="66">
        <v>10</v>
      </c>
      <c r="H18" s="66">
        <v>4.0599999999999996</v>
      </c>
      <c r="I18" s="66">
        <v>4.2</v>
      </c>
      <c r="J18" s="66">
        <v>4.32</v>
      </c>
      <c r="K18" s="66">
        <v>4.0999999999999996</v>
      </c>
      <c r="L18" s="66">
        <v>3.88</v>
      </c>
      <c r="M18" s="66">
        <v>3.87</v>
      </c>
      <c r="N18" s="66">
        <v>4.24</v>
      </c>
      <c r="O18" s="67">
        <v>4.0999999999999996</v>
      </c>
      <c r="R18" s="43"/>
      <c r="S18" s="45" t="s">
        <v>27</v>
      </c>
      <c r="T18" s="3" t="s">
        <v>42</v>
      </c>
      <c r="U18" s="3" t="s">
        <v>43</v>
      </c>
      <c r="V18" s="3">
        <v>31</v>
      </c>
      <c r="W18" s="3">
        <f>G27</f>
        <v>26</v>
      </c>
      <c r="X18" s="3">
        <f t="shared" si="0"/>
        <v>5</v>
      </c>
      <c r="Y18" s="4">
        <f t="shared" si="1"/>
        <v>0.83870967741935487</v>
      </c>
    </row>
    <row r="19" spans="1:25" ht="30" customHeight="1" thickBot="1" x14ac:dyDescent="0.3">
      <c r="A19" s="65" t="s">
        <v>15</v>
      </c>
      <c r="B19" s="65" t="s">
        <v>16</v>
      </c>
      <c r="C19" s="65" t="s">
        <v>24</v>
      </c>
      <c r="D19" s="65" t="s">
        <v>18</v>
      </c>
      <c r="E19" s="65">
        <v>2</v>
      </c>
      <c r="F19" s="66" t="s">
        <v>25</v>
      </c>
      <c r="G19" s="66">
        <v>31</v>
      </c>
      <c r="H19" s="66">
        <v>3.93</v>
      </c>
      <c r="I19" s="66">
        <v>4</v>
      </c>
      <c r="J19" s="66">
        <v>4.16</v>
      </c>
      <c r="K19" s="66">
        <v>4.16</v>
      </c>
      <c r="L19" s="66">
        <v>3.88</v>
      </c>
      <c r="M19" s="66">
        <v>3.77</v>
      </c>
      <c r="N19" s="66">
        <v>4.18</v>
      </c>
      <c r="O19" s="67">
        <v>3.99</v>
      </c>
      <c r="R19" s="43"/>
      <c r="S19" s="46"/>
      <c r="T19" s="5" t="s">
        <v>44</v>
      </c>
      <c r="U19" s="5" t="s">
        <v>43</v>
      </c>
      <c r="V19" s="5">
        <v>34</v>
      </c>
      <c r="W19" s="5">
        <f>G28</f>
        <v>34</v>
      </c>
      <c r="X19" s="3">
        <f t="shared" si="0"/>
        <v>0</v>
      </c>
      <c r="Y19" s="4">
        <f t="shared" si="1"/>
        <v>1</v>
      </c>
    </row>
    <row r="20" spans="1:25" ht="30" customHeight="1" thickTop="1" thickBot="1" x14ac:dyDescent="0.3">
      <c r="A20" s="65" t="s">
        <v>15</v>
      </c>
      <c r="B20" s="65" t="s">
        <v>16</v>
      </c>
      <c r="C20" s="65" t="s">
        <v>24</v>
      </c>
      <c r="D20" s="65" t="s">
        <v>18</v>
      </c>
      <c r="E20" s="65">
        <v>3</v>
      </c>
      <c r="F20" s="65">
        <v>1</v>
      </c>
      <c r="G20" s="66">
        <v>12</v>
      </c>
      <c r="H20" s="66">
        <v>3.26</v>
      </c>
      <c r="I20" s="66">
        <v>3.31</v>
      </c>
      <c r="J20" s="66">
        <v>3.35</v>
      </c>
      <c r="K20" s="66">
        <v>3.51</v>
      </c>
      <c r="L20" s="66">
        <v>3.38</v>
      </c>
      <c r="M20" s="66">
        <v>3.1</v>
      </c>
      <c r="N20" s="66">
        <v>3.58</v>
      </c>
      <c r="O20" s="67">
        <v>3.35</v>
      </c>
      <c r="R20" s="43"/>
      <c r="S20" s="45" t="s">
        <v>28</v>
      </c>
      <c r="T20" s="3" t="s">
        <v>42</v>
      </c>
      <c r="U20" s="3" t="s">
        <v>43</v>
      </c>
      <c r="V20" s="3">
        <v>21</v>
      </c>
      <c r="W20" s="3">
        <f>G30</f>
        <v>19</v>
      </c>
      <c r="X20" s="3">
        <f t="shared" si="0"/>
        <v>2</v>
      </c>
      <c r="Y20" s="4">
        <f t="shared" si="1"/>
        <v>0.90476190476190477</v>
      </c>
    </row>
    <row r="21" spans="1:25" ht="30" customHeight="1" thickBot="1" x14ac:dyDescent="0.3">
      <c r="A21" s="65" t="s">
        <v>15</v>
      </c>
      <c r="B21" s="65" t="s">
        <v>16</v>
      </c>
      <c r="C21" s="65" t="s">
        <v>24</v>
      </c>
      <c r="D21" s="65" t="s">
        <v>18</v>
      </c>
      <c r="E21" s="65">
        <v>3</v>
      </c>
      <c r="F21" s="65">
        <v>2</v>
      </c>
      <c r="G21" s="66">
        <v>12</v>
      </c>
      <c r="H21" s="66">
        <v>3.39</v>
      </c>
      <c r="I21" s="66">
        <v>3.58</v>
      </c>
      <c r="J21" s="66">
        <v>3.9</v>
      </c>
      <c r="K21" s="66">
        <v>3.99</v>
      </c>
      <c r="L21" s="66">
        <v>3.61</v>
      </c>
      <c r="M21" s="66">
        <v>3.51</v>
      </c>
      <c r="N21" s="66">
        <v>4.05</v>
      </c>
      <c r="O21" s="67">
        <v>3.64</v>
      </c>
      <c r="R21" s="43"/>
      <c r="S21" s="46"/>
      <c r="T21" s="5" t="s">
        <v>44</v>
      </c>
      <c r="U21" s="5" t="s">
        <v>43</v>
      </c>
      <c r="V21" s="5">
        <v>24</v>
      </c>
      <c r="W21" s="5">
        <f>G31</f>
        <v>14</v>
      </c>
      <c r="X21" s="3">
        <f t="shared" si="0"/>
        <v>10</v>
      </c>
      <c r="Y21" s="4">
        <f t="shared" si="1"/>
        <v>0.58333333333333337</v>
      </c>
    </row>
    <row r="22" spans="1:25" ht="30" customHeight="1" thickTop="1" thickBot="1" x14ac:dyDescent="0.3">
      <c r="A22" s="65" t="s">
        <v>15</v>
      </c>
      <c r="B22" s="65" t="s">
        <v>16</v>
      </c>
      <c r="C22" s="65" t="s">
        <v>24</v>
      </c>
      <c r="D22" s="65" t="s">
        <v>18</v>
      </c>
      <c r="E22" s="65">
        <v>3</v>
      </c>
      <c r="F22" s="66" t="s">
        <v>25</v>
      </c>
      <c r="G22" s="66">
        <v>24</v>
      </c>
      <c r="H22" s="66">
        <v>3.33</v>
      </c>
      <c r="I22" s="66">
        <v>3.45</v>
      </c>
      <c r="J22" s="66">
        <v>3.63</v>
      </c>
      <c r="K22" s="66">
        <v>3.75</v>
      </c>
      <c r="L22" s="66">
        <v>3.49</v>
      </c>
      <c r="M22" s="66">
        <v>3.31</v>
      </c>
      <c r="N22" s="66">
        <v>3.82</v>
      </c>
      <c r="O22" s="67">
        <v>3.49</v>
      </c>
      <c r="R22" s="43"/>
      <c r="S22" s="45" t="s">
        <v>29</v>
      </c>
      <c r="T22" s="3" t="s">
        <v>42</v>
      </c>
      <c r="U22" s="3" t="s">
        <v>43</v>
      </c>
      <c r="V22" s="3">
        <v>34</v>
      </c>
      <c r="W22" s="3">
        <f>G33</f>
        <v>32</v>
      </c>
      <c r="X22" s="3">
        <f t="shared" si="0"/>
        <v>2</v>
      </c>
      <c r="Y22" s="4">
        <f t="shared" si="1"/>
        <v>0.94117647058823528</v>
      </c>
    </row>
    <row r="23" spans="1:25" ht="30" customHeight="1" thickBot="1" x14ac:dyDescent="0.3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R23" s="44"/>
      <c r="S23" s="46"/>
      <c r="T23" s="5" t="s">
        <v>44</v>
      </c>
      <c r="U23" s="5" t="s">
        <v>43</v>
      </c>
      <c r="V23" s="5">
        <v>33</v>
      </c>
      <c r="W23" s="5">
        <f>G34</f>
        <v>33</v>
      </c>
      <c r="X23" s="3">
        <f t="shared" si="0"/>
        <v>0</v>
      </c>
      <c r="Y23" s="4">
        <f t="shared" si="1"/>
        <v>1</v>
      </c>
    </row>
    <row r="24" spans="1:25" ht="30" customHeight="1" thickTop="1" thickBot="1" x14ac:dyDescent="0.3">
      <c r="A24" s="65" t="s">
        <v>15</v>
      </c>
      <c r="B24" s="65" t="s">
        <v>16</v>
      </c>
      <c r="C24" s="65" t="s">
        <v>26</v>
      </c>
      <c r="D24" s="65" t="s">
        <v>18</v>
      </c>
      <c r="E24" s="65">
        <v>2</v>
      </c>
      <c r="F24" s="65">
        <v>1</v>
      </c>
      <c r="G24" s="66">
        <v>12</v>
      </c>
      <c r="H24" s="66">
        <v>3.82</v>
      </c>
      <c r="I24" s="66">
        <v>3.64</v>
      </c>
      <c r="J24" s="66">
        <v>3.85</v>
      </c>
      <c r="K24" s="66">
        <v>3.74</v>
      </c>
      <c r="L24" s="66">
        <v>3.74</v>
      </c>
      <c r="M24" s="66">
        <v>3.49</v>
      </c>
      <c r="N24" s="66">
        <v>3.85</v>
      </c>
      <c r="O24" s="67">
        <v>3.67</v>
      </c>
      <c r="R24" s="48" t="s">
        <v>50</v>
      </c>
      <c r="S24" s="45" t="s">
        <v>31</v>
      </c>
      <c r="T24" s="3" t="s">
        <v>42</v>
      </c>
      <c r="U24" s="3" t="s">
        <v>43</v>
      </c>
      <c r="V24" s="3">
        <v>19</v>
      </c>
      <c r="W24" s="3">
        <f>G36</f>
        <v>19</v>
      </c>
      <c r="X24" s="3">
        <f t="shared" si="0"/>
        <v>0</v>
      </c>
      <c r="Y24" s="4">
        <f t="shared" si="1"/>
        <v>1</v>
      </c>
    </row>
    <row r="25" spans="1:25" ht="30" customHeight="1" thickBot="1" x14ac:dyDescent="0.3">
      <c r="A25" s="65" t="s">
        <v>15</v>
      </c>
      <c r="B25" s="65" t="s">
        <v>16</v>
      </c>
      <c r="C25" s="65" t="s">
        <v>26</v>
      </c>
      <c r="D25" s="65" t="s">
        <v>18</v>
      </c>
      <c r="E25" s="65">
        <v>3</v>
      </c>
      <c r="F25" s="65">
        <v>1</v>
      </c>
      <c r="G25" s="66">
        <v>17</v>
      </c>
      <c r="H25" s="66">
        <v>3.82</v>
      </c>
      <c r="I25" s="66">
        <v>3.76</v>
      </c>
      <c r="J25" s="66">
        <v>4.08</v>
      </c>
      <c r="K25" s="66">
        <v>4.0999999999999996</v>
      </c>
      <c r="L25" s="66">
        <v>3.95</v>
      </c>
      <c r="M25" s="66">
        <v>3.96</v>
      </c>
      <c r="N25" s="66">
        <v>4.29</v>
      </c>
      <c r="O25" s="67">
        <v>4.1100000000000003</v>
      </c>
      <c r="R25" s="49"/>
      <c r="S25" s="46"/>
      <c r="T25" s="5" t="s">
        <v>44</v>
      </c>
      <c r="U25" s="5" t="s">
        <v>43</v>
      </c>
      <c r="V25" s="5">
        <v>20</v>
      </c>
      <c r="W25" s="5">
        <f>G37</f>
        <v>20</v>
      </c>
      <c r="X25" s="3">
        <f t="shared" si="0"/>
        <v>0</v>
      </c>
      <c r="Y25" s="4">
        <f t="shared" si="1"/>
        <v>1</v>
      </c>
    </row>
    <row r="26" spans="1:25" ht="30" customHeight="1" thickTop="1" thickBot="1" x14ac:dyDescent="0.3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R26" s="49"/>
      <c r="S26" s="45" t="s">
        <v>32</v>
      </c>
      <c r="T26" s="3" t="s">
        <v>42</v>
      </c>
      <c r="U26" s="3" t="s">
        <v>43</v>
      </c>
      <c r="V26" s="3">
        <v>19</v>
      </c>
      <c r="W26" s="3">
        <f>G39</f>
        <v>16</v>
      </c>
      <c r="X26" s="3">
        <f t="shared" si="0"/>
        <v>3</v>
      </c>
      <c r="Y26" s="4">
        <f t="shared" si="1"/>
        <v>0.84210526315789469</v>
      </c>
    </row>
    <row r="27" spans="1:25" ht="30" customHeight="1" thickBot="1" x14ac:dyDescent="0.3">
      <c r="A27" s="65" t="s">
        <v>15</v>
      </c>
      <c r="B27" s="65" t="s">
        <v>16</v>
      </c>
      <c r="C27" s="65" t="s">
        <v>27</v>
      </c>
      <c r="D27" s="65" t="s">
        <v>18</v>
      </c>
      <c r="E27" s="65">
        <v>2</v>
      </c>
      <c r="F27" s="65">
        <v>1</v>
      </c>
      <c r="G27" s="66">
        <v>26</v>
      </c>
      <c r="H27" s="66">
        <v>3.62</v>
      </c>
      <c r="I27" s="66">
        <v>3.57</v>
      </c>
      <c r="J27" s="66">
        <v>3.74</v>
      </c>
      <c r="K27" s="66">
        <v>3.79</v>
      </c>
      <c r="L27" s="66">
        <v>3.49</v>
      </c>
      <c r="M27" s="66">
        <v>3.56</v>
      </c>
      <c r="N27" s="66">
        <v>3.78</v>
      </c>
      <c r="O27" s="67">
        <v>3.67</v>
      </c>
      <c r="R27" s="49"/>
      <c r="S27" s="46"/>
      <c r="T27" s="5" t="s">
        <v>44</v>
      </c>
      <c r="U27" s="5" t="s">
        <v>43</v>
      </c>
      <c r="V27" s="5">
        <v>14</v>
      </c>
      <c r="W27" s="5">
        <f>G40</f>
        <v>13</v>
      </c>
      <c r="X27" s="3">
        <f t="shared" si="0"/>
        <v>1</v>
      </c>
      <c r="Y27" s="4">
        <f t="shared" si="1"/>
        <v>0.9285714285714286</v>
      </c>
    </row>
    <row r="28" spans="1:25" ht="30" customHeight="1" thickTop="1" thickBot="1" x14ac:dyDescent="0.3">
      <c r="A28" s="65" t="s">
        <v>15</v>
      </c>
      <c r="B28" s="65" t="s">
        <v>16</v>
      </c>
      <c r="C28" s="65" t="s">
        <v>27</v>
      </c>
      <c r="D28" s="65" t="s">
        <v>18</v>
      </c>
      <c r="E28" s="65">
        <v>3</v>
      </c>
      <c r="F28" s="65">
        <v>1</v>
      </c>
      <c r="G28" s="66">
        <v>34</v>
      </c>
      <c r="H28" s="66">
        <v>3.74</v>
      </c>
      <c r="I28" s="66">
        <v>3.72</v>
      </c>
      <c r="J28" s="66">
        <v>3.84</v>
      </c>
      <c r="K28" s="66">
        <v>3.88</v>
      </c>
      <c r="L28" s="66">
        <v>3.69</v>
      </c>
      <c r="M28" s="66">
        <v>3.73</v>
      </c>
      <c r="N28" s="66">
        <v>3.89</v>
      </c>
      <c r="O28" s="67">
        <v>3.64</v>
      </c>
      <c r="R28" s="49"/>
      <c r="S28" s="45" t="s">
        <v>33</v>
      </c>
      <c r="T28" s="3" t="s">
        <v>42</v>
      </c>
      <c r="U28" s="3" t="s">
        <v>43</v>
      </c>
      <c r="V28" s="3">
        <v>46</v>
      </c>
      <c r="W28" s="3">
        <f>G42</f>
        <v>31</v>
      </c>
      <c r="X28" s="3">
        <f t="shared" si="0"/>
        <v>15</v>
      </c>
      <c r="Y28" s="4">
        <f t="shared" si="1"/>
        <v>0.67391304347826086</v>
      </c>
    </row>
    <row r="29" spans="1:25" ht="30" customHeight="1" thickBot="1" x14ac:dyDescent="0.3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R29" s="49"/>
      <c r="S29" s="47"/>
      <c r="T29" s="3" t="s">
        <v>42</v>
      </c>
      <c r="U29" s="3" t="s">
        <v>45</v>
      </c>
      <c r="V29" s="3">
        <v>51</v>
      </c>
      <c r="W29" s="3">
        <f>G43</f>
        <v>50</v>
      </c>
      <c r="X29" s="3">
        <f t="shared" si="0"/>
        <v>1</v>
      </c>
      <c r="Y29" s="4">
        <f t="shared" si="1"/>
        <v>0.98039215686274506</v>
      </c>
    </row>
    <row r="30" spans="1:25" ht="30" customHeight="1" thickBot="1" x14ac:dyDescent="0.3">
      <c r="A30" s="65" t="s">
        <v>15</v>
      </c>
      <c r="B30" s="65" t="s">
        <v>16</v>
      </c>
      <c r="C30" s="65" t="s">
        <v>28</v>
      </c>
      <c r="D30" s="65" t="s">
        <v>18</v>
      </c>
      <c r="E30" s="65">
        <v>2</v>
      </c>
      <c r="F30" s="65">
        <v>1</v>
      </c>
      <c r="G30" s="66">
        <v>19</v>
      </c>
      <c r="H30" s="66">
        <v>3.72</v>
      </c>
      <c r="I30" s="66">
        <v>3.74</v>
      </c>
      <c r="J30" s="66">
        <v>4.1100000000000003</v>
      </c>
      <c r="K30" s="66">
        <v>4.04</v>
      </c>
      <c r="L30" s="66">
        <v>3.92</v>
      </c>
      <c r="M30" s="66">
        <v>3.9</v>
      </c>
      <c r="N30" s="66">
        <v>4.0199999999999996</v>
      </c>
      <c r="O30" s="67">
        <v>3.91</v>
      </c>
      <c r="R30" s="49"/>
      <c r="S30" s="47"/>
      <c r="T30" s="3" t="s">
        <v>42</v>
      </c>
      <c r="U30" s="3" t="s">
        <v>48</v>
      </c>
      <c r="V30" s="3">
        <v>51</v>
      </c>
      <c r="W30" s="3">
        <f>G44</f>
        <v>51</v>
      </c>
      <c r="X30" s="3">
        <f t="shared" si="0"/>
        <v>0</v>
      </c>
      <c r="Y30" s="4">
        <f t="shared" si="1"/>
        <v>1</v>
      </c>
    </row>
    <row r="31" spans="1:25" ht="30" customHeight="1" thickBot="1" x14ac:dyDescent="0.3">
      <c r="A31" s="65" t="s">
        <v>15</v>
      </c>
      <c r="B31" s="65" t="s">
        <v>16</v>
      </c>
      <c r="C31" s="65" t="s">
        <v>28</v>
      </c>
      <c r="D31" s="65" t="s">
        <v>18</v>
      </c>
      <c r="E31" s="65">
        <v>3</v>
      </c>
      <c r="F31" s="65">
        <v>1</v>
      </c>
      <c r="G31" s="66">
        <v>14</v>
      </c>
      <c r="H31" s="66">
        <v>3.5</v>
      </c>
      <c r="I31" s="66">
        <v>3.53</v>
      </c>
      <c r="J31" s="66">
        <v>3.95</v>
      </c>
      <c r="K31" s="66">
        <v>3.92</v>
      </c>
      <c r="L31" s="66">
        <v>3.54</v>
      </c>
      <c r="M31" s="66">
        <v>3.67</v>
      </c>
      <c r="N31" s="66">
        <v>3.98</v>
      </c>
      <c r="O31" s="67">
        <v>3.65</v>
      </c>
      <c r="R31" s="49"/>
      <c r="S31" s="47"/>
      <c r="T31" s="7" t="s">
        <v>42</v>
      </c>
      <c r="U31" s="9" t="s">
        <v>49</v>
      </c>
      <c r="V31" s="9">
        <v>44</v>
      </c>
      <c r="W31" s="9">
        <f>G45</f>
        <v>31</v>
      </c>
      <c r="X31" s="3">
        <f t="shared" si="0"/>
        <v>13</v>
      </c>
      <c r="Y31" s="4">
        <f t="shared" si="1"/>
        <v>0.70454545454545459</v>
      </c>
    </row>
    <row r="32" spans="1:25" ht="30" customHeight="1" thickBot="1" x14ac:dyDescent="0.3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R32" s="49"/>
      <c r="S32" s="47"/>
      <c r="T32" s="3" t="s">
        <v>44</v>
      </c>
      <c r="U32" s="3" t="s">
        <v>43</v>
      </c>
      <c r="V32" s="3">
        <v>43</v>
      </c>
      <c r="W32" s="3">
        <f>G47</f>
        <v>41</v>
      </c>
      <c r="X32" s="3">
        <f t="shared" si="0"/>
        <v>2</v>
      </c>
      <c r="Y32" s="4">
        <f t="shared" si="1"/>
        <v>0.95348837209302328</v>
      </c>
    </row>
    <row r="33" spans="1:26" ht="30" customHeight="1" thickBot="1" x14ac:dyDescent="0.3">
      <c r="A33" s="65" t="s">
        <v>15</v>
      </c>
      <c r="B33" s="65" t="s">
        <v>16</v>
      </c>
      <c r="C33" s="65" t="s">
        <v>29</v>
      </c>
      <c r="D33" s="65" t="s">
        <v>18</v>
      </c>
      <c r="E33" s="65">
        <v>2</v>
      </c>
      <c r="F33" s="65">
        <v>1</v>
      </c>
      <c r="G33" s="66">
        <v>32</v>
      </c>
      <c r="H33" s="66">
        <v>3.66</v>
      </c>
      <c r="I33" s="66">
        <v>3.73</v>
      </c>
      <c r="J33" s="66">
        <v>3.83</v>
      </c>
      <c r="K33" s="66">
        <v>3.78</v>
      </c>
      <c r="L33" s="66">
        <v>3.71</v>
      </c>
      <c r="M33" s="66">
        <v>3.66</v>
      </c>
      <c r="N33" s="66">
        <v>3.76</v>
      </c>
      <c r="O33" s="67">
        <v>3.54</v>
      </c>
      <c r="R33" s="49"/>
      <c r="S33" s="47"/>
      <c r="T33" s="3" t="s">
        <v>44</v>
      </c>
      <c r="U33" s="3" t="s">
        <v>45</v>
      </c>
      <c r="V33" s="3">
        <v>49</v>
      </c>
      <c r="W33" s="3">
        <f>G48</f>
        <v>40</v>
      </c>
      <c r="X33" s="3">
        <f t="shared" si="0"/>
        <v>9</v>
      </c>
      <c r="Y33" s="4">
        <f t="shared" si="1"/>
        <v>0.81632653061224492</v>
      </c>
    </row>
    <row r="34" spans="1:26" ht="30" customHeight="1" thickBot="1" x14ac:dyDescent="0.3">
      <c r="A34" s="65" t="s">
        <v>15</v>
      </c>
      <c r="B34" s="65" t="s">
        <v>16</v>
      </c>
      <c r="C34" s="65" t="s">
        <v>29</v>
      </c>
      <c r="D34" s="65" t="s">
        <v>18</v>
      </c>
      <c r="E34" s="65">
        <v>3</v>
      </c>
      <c r="F34" s="65">
        <v>1</v>
      </c>
      <c r="G34" s="66">
        <v>33</v>
      </c>
      <c r="H34" s="66">
        <v>3.85</v>
      </c>
      <c r="I34" s="66">
        <v>3.94</v>
      </c>
      <c r="J34" s="66">
        <v>4.05</v>
      </c>
      <c r="K34" s="66">
        <v>4.1399999999999997</v>
      </c>
      <c r="L34" s="66">
        <v>3.83</v>
      </c>
      <c r="M34" s="66">
        <v>3.91</v>
      </c>
      <c r="N34" s="66">
        <v>4.1399999999999997</v>
      </c>
      <c r="O34" s="67">
        <v>3.95</v>
      </c>
      <c r="R34" s="49"/>
      <c r="S34" s="47"/>
      <c r="T34" s="3" t="s">
        <v>44</v>
      </c>
      <c r="U34" s="3" t="s">
        <v>48</v>
      </c>
      <c r="V34" s="3">
        <v>49</v>
      </c>
      <c r="W34" s="3">
        <f>G49</f>
        <v>46</v>
      </c>
      <c r="X34" s="3">
        <f t="shared" si="0"/>
        <v>3</v>
      </c>
      <c r="Y34" s="4">
        <f t="shared" si="1"/>
        <v>0.93877551020408168</v>
      </c>
    </row>
    <row r="35" spans="1:26" ht="30" customHeight="1" thickBot="1" x14ac:dyDescent="0.3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R35" s="49"/>
      <c r="S35" s="46"/>
      <c r="T35" s="5" t="s">
        <v>44</v>
      </c>
      <c r="U35" s="5" t="s">
        <v>49</v>
      </c>
      <c r="V35" s="5">
        <v>42</v>
      </c>
      <c r="W35" s="5">
        <f>G50</f>
        <v>35</v>
      </c>
      <c r="X35" s="3">
        <f t="shared" si="0"/>
        <v>7</v>
      </c>
      <c r="Y35" s="4">
        <f t="shared" si="1"/>
        <v>0.83333333333333337</v>
      </c>
    </row>
    <row r="36" spans="1:26" ht="30" customHeight="1" thickTop="1" thickBot="1" x14ac:dyDescent="0.3">
      <c r="A36" s="65" t="s">
        <v>15</v>
      </c>
      <c r="B36" s="65" t="s">
        <v>30</v>
      </c>
      <c r="C36" s="65" t="s">
        <v>31</v>
      </c>
      <c r="D36" s="65" t="s">
        <v>18</v>
      </c>
      <c r="E36" s="65">
        <v>2</v>
      </c>
      <c r="F36" s="65">
        <v>1</v>
      </c>
      <c r="G36" s="66">
        <v>19</v>
      </c>
      <c r="H36" s="66">
        <v>3.74</v>
      </c>
      <c r="I36" s="66">
        <v>3.62</v>
      </c>
      <c r="J36" s="66">
        <v>3.65</v>
      </c>
      <c r="K36" s="66">
        <v>3.75</v>
      </c>
      <c r="L36" s="66">
        <v>3.72</v>
      </c>
      <c r="M36" s="66">
        <v>3.79</v>
      </c>
      <c r="N36" s="66">
        <v>3.98</v>
      </c>
      <c r="O36" s="67">
        <v>3.9</v>
      </c>
      <c r="R36" s="49"/>
      <c r="S36" s="45" t="s">
        <v>35</v>
      </c>
      <c r="T36" s="3" t="s">
        <v>42</v>
      </c>
      <c r="U36" s="3" t="s">
        <v>43</v>
      </c>
      <c r="V36" s="3">
        <v>57</v>
      </c>
      <c r="W36" s="3">
        <f>G53</f>
        <v>49</v>
      </c>
      <c r="X36" s="3">
        <f t="shared" si="0"/>
        <v>8</v>
      </c>
      <c r="Y36" s="4">
        <f t="shared" si="1"/>
        <v>0.85964912280701755</v>
      </c>
    </row>
    <row r="37" spans="1:26" ht="30" customHeight="1" thickBot="1" x14ac:dyDescent="0.3">
      <c r="A37" s="65" t="s">
        <v>15</v>
      </c>
      <c r="B37" s="65" t="s">
        <v>30</v>
      </c>
      <c r="C37" s="65" t="s">
        <v>31</v>
      </c>
      <c r="D37" s="65" t="s">
        <v>18</v>
      </c>
      <c r="E37" s="65">
        <v>3</v>
      </c>
      <c r="F37" s="65">
        <v>1</v>
      </c>
      <c r="G37" s="66">
        <v>20</v>
      </c>
      <c r="H37" s="66">
        <v>3.96</v>
      </c>
      <c r="I37" s="66">
        <v>3.77</v>
      </c>
      <c r="J37" s="66">
        <v>4.0199999999999996</v>
      </c>
      <c r="K37" s="66">
        <v>3.98</v>
      </c>
      <c r="L37" s="66">
        <v>3.88</v>
      </c>
      <c r="M37" s="66">
        <v>3.87</v>
      </c>
      <c r="N37" s="66">
        <v>4.01</v>
      </c>
      <c r="O37" s="67">
        <v>3.93</v>
      </c>
      <c r="R37" s="49"/>
      <c r="S37" s="46"/>
      <c r="T37" s="5" t="s">
        <v>44</v>
      </c>
      <c r="U37" s="5" t="s">
        <v>43</v>
      </c>
      <c r="V37" s="5">
        <v>63</v>
      </c>
      <c r="W37" s="5">
        <f>G54</f>
        <v>55</v>
      </c>
      <c r="X37" s="3">
        <f t="shared" si="0"/>
        <v>8</v>
      </c>
      <c r="Y37" s="4">
        <f t="shared" si="1"/>
        <v>0.87301587301587302</v>
      </c>
    </row>
    <row r="38" spans="1:26" ht="30" customHeight="1" thickTop="1" thickBot="1" x14ac:dyDescent="0.35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R38" s="49"/>
      <c r="S38" s="45" t="s">
        <v>36</v>
      </c>
      <c r="T38" s="3" t="s">
        <v>42</v>
      </c>
      <c r="U38" s="3" t="s">
        <v>43</v>
      </c>
      <c r="V38" s="3">
        <v>32</v>
      </c>
      <c r="W38" s="3">
        <f>G56</f>
        <v>28</v>
      </c>
      <c r="X38" s="3">
        <f t="shared" si="0"/>
        <v>4</v>
      </c>
      <c r="Y38" s="4">
        <f t="shared" si="1"/>
        <v>0.875</v>
      </c>
    </row>
    <row r="39" spans="1:26" ht="30" customHeight="1" thickBot="1" x14ac:dyDescent="0.3">
      <c r="A39" s="65" t="s">
        <v>15</v>
      </c>
      <c r="B39" s="65" t="s">
        <v>30</v>
      </c>
      <c r="C39" s="65" t="s">
        <v>32</v>
      </c>
      <c r="D39" s="65" t="s">
        <v>18</v>
      </c>
      <c r="E39" s="65">
        <v>2</v>
      </c>
      <c r="F39" s="65">
        <v>1</v>
      </c>
      <c r="G39" s="66">
        <v>16</v>
      </c>
      <c r="H39" s="66">
        <v>3.5</v>
      </c>
      <c r="I39" s="66">
        <v>3.38</v>
      </c>
      <c r="J39" s="66">
        <v>3.6</v>
      </c>
      <c r="K39" s="66">
        <v>3.82</v>
      </c>
      <c r="L39" s="66">
        <v>3.59</v>
      </c>
      <c r="M39" s="66">
        <v>3.6</v>
      </c>
      <c r="N39" s="66">
        <v>3.67</v>
      </c>
      <c r="O39" s="67">
        <v>3.42</v>
      </c>
      <c r="R39" s="49"/>
      <c r="S39" s="46"/>
      <c r="T39" s="5" t="s">
        <v>44</v>
      </c>
      <c r="U39" s="5" t="s">
        <v>43</v>
      </c>
      <c r="V39" s="5">
        <v>37</v>
      </c>
      <c r="W39" s="5">
        <f>G57</f>
        <v>34</v>
      </c>
      <c r="X39" s="3">
        <f t="shared" si="0"/>
        <v>3</v>
      </c>
      <c r="Y39" s="4">
        <f t="shared" si="1"/>
        <v>0.91891891891891897</v>
      </c>
    </row>
    <row r="40" spans="1:26" ht="30" customHeight="1" thickTop="1" thickBot="1" x14ac:dyDescent="0.3">
      <c r="A40" s="70" t="s">
        <v>15</v>
      </c>
      <c r="B40" s="70" t="s">
        <v>30</v>
      </c>
      <c r="C40" s="70" t="s">
        <v>32</v>
      </c>
      <c r="D40" s="70" t="s">
        <v>18</v>
      </c>
      <c r="E40" s="70">
        <v>3</v>
      </c>
      <c r="F40" s="70">
        <v>1</v>
      </c>
      <c r="G40" s="71">
        <v>13</v>
      </c>
      <c r="H40" s="71">
        <v>3.69</v>
      </c>
      <c r="I40" s="71">
        <v>3.68</v>
      </c>
      <c r="J40" s="71">
        <v>3.69</v>
      </c>
      <c r="K40" s="71">
        <v>4.03</v>
      </c>
      <c r="L40" s="71">
        <v>3.81</v>
      </c>
      <c r="M40" s="71">
        <v>3.76</v>
      </c>
      <c r="N40" s="71">
        <v>3.8</v>
      </c>
      <c r="O40" s="72">
        <v>3.82</v>
      </c>
      <c r="R40" s="49"/>
      <c r="S40" s="45" t="s">
        <v>37</v>
      </c>
      <c r="T40" s="3" t="s">
        <v>42</v>
      </c>
      <c r="U40" s="3" t="s">
        <v>43</v>
      </c>
      <c r="V40" s="3">
        <v>7</v>
      </c>
      <c r="W40" s="3">
        <f>G59</f>
        <v>7</v>
      </c>
      <c r="X40" s="3">
        <f t="shared" si="0"/>
        <v>0</v>
      </c>
      <c r="Y40" s="4">
        <f t="shared" si="1"/>
        <v>1</v>
      </c>
    </row>
    <row r="41" spans="1:26" ht="30" customHeight="1" thickBot="1" x14ac:dyDescent="0.3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R41" s="50"/>
      <c r="S41" s="46"/>
      <c r="T41" s="5" t="s">
        <v>44</v>
      </c>
      <c r="U41" s="5" t="s">
        <v>43</v>
      </c>
      <c r="V41" s="5">
        <v>7</v>
      </c>
      <c r="W41" s="5">
        <f>G60</f>
        <v>7</v>
      </c>
      <c r="X41" s="3">
        <f t="shared" si="0"/>
        <v>0</v>
      </c>
      <c r="Y41" s="4">
        <f t="shared" si="1"/>
        <v>1</v>
      </c>
    </row>
    <row r="42" spans="1:26" ht="30" customHeight="1" thickTop="1" thickBot="1" x14ac:dyDescent="0.3">
      <c r="A42" s="65" t="s">
        <v>15</v>
      </c>
      <c r="B42" s="65" t="s">
        <v>30</v>
      </c>
      <c r="C42" s="65" t="s">
        <v>33</v>
      </c>
      <c r="D42" s="65" t="s">
        <v>18</v>
      </c>
      <c r="E42" s="65">
        <v>2</v>
      </c>
      <c r="F42" s="65">
        <v>1</v>
      </c>
      <c r="G42" s="66">
        <v>31</v>
      </c>
      <c r="H42" s="66">
        <v>3.64</v>
      </c>
      <c r="I42" s="66">
        <v>3.68</v>
      </c>
      <c r="J42" s="66">
        <v>3.77</v>
      </c>
      <c r="K42" s="66">
        <v>3.82</v>
      </c>
      <c r="L42" s="66">
        <v>3.61</v>
      </c>
      <c r="M42" s="66">
        <v>3.55</v>
      </c>
      <c r="N42" s="66">
        <v>3.92</v>
      </c>
      <c r="O42" s="67">
        <v>3.73</v>
      </c>
      <c r="X42" s="61"/>
    </row>
    <row r="43" spans="1:26" ht="30" customHeight="1" thickBot="1" x14ac:dyDescent="0.3">
      <c r="A43" s="65" t="s">
        <v>15</v>
      </c>
      <c r="B43" s="65" t="s">
        <v>30</v>
      </c>
      <c r="C43" s="65" t="s">
        <v>33</v>
      </c>
      <c r="D43" s="65" t="s">
        <v>18</v>
      </c>
      <c r="E43" s="65">
        <v>2</v>
      </c>
      <c r="F43" s="65">
        <v>2</v>
      </c>
      <c r="G43" s="66">
        <v>50</v>
      </c>
      <c r="H43" s="66">
        <v>3.6</v>
      </c>
      <c r="I43" s="66">
        <v>3.65</v>
      </c>
      <c r="J43" s="66">
        <v>3.78</v>
      </c>
      <c r="K43" s="66">
        <v>3.83</v>
      </c>
      <c r="L43" s="66">
        <v>3.64</v>
      </c>
      <c r="M43" s="66">
        <v>3.61</v>
      </c>
      <c r="N43" s="66">
        <v>3.91</v>
      </c>
      <c r="O43" s="67">
        <v>3.66</v>
      </c>
      <c r="R43" s="35" t="s">
        <v>4</v>
      </c>
      <c r="S43" s="39" t="s">
        <v>2</v>
      </c>
      <c r="T43" s="39"/>
      <c r="U43" s="39"/>
      <c r="V43" s="35" t="s">
        <v>38</v>
      </c>
      <c r="W43" s="35" t="s">
        <v>39</v>
      </c>
      <c r="X43" s="35" t="s">
        <v>40</v>
      </c>
      <c r="Y43" s="35" t="s">
        <v>41</v>
      </c>
      <c r="Z43" s="35" t="s">
        <v>70</v>
      </c>
    </row>
    <row r="44" spans="1:26" ht="30" customHeight="1" thickBot="1" x14ac:dyDescent="0.3">
      <c r="A44" s="65" t="s">
        <v>15</v>
      </c>
      <c r="B44" s="65" t="s">
        <v>30</v>
      </c>
      <c r="C44" s="65" t="s">
        <v>33</v>
      </c>
      <c r="D44" s="65" t="s">
        <v>18</v>
      </c>
      <c r="E44" s="65">
        <v>2</v>
      </c>
      <c r="F44" s="65">
        <v>3</v>
      </c>
      <c r="G44" s="66">
        <v>51</v>
      </c>
      <c r="H44" s="66">
        <v>3.74</v>
      </c>
      <c r="I44" s="66">
        <v>3.69</v>
      </c>
      <c r="J44" s="66">
        <v>3.86</v>
      </c>
      <c r="K44" s="66">
        <v>3.86</v>
      </c>
      <c r="L44" s="66">
        <v>3.73</v>
      </c>
      <c r="M44" s="66">
        <v>3.69</v>
      </c>
      <c r="N44" s="66">
        <v>3.84</v>
      </c>
      <c r="O44" s="67">
        <v>3.8</v>
      </c>
      <c r="R44" s="41" t="s">
        <v>68</v>
      </c>
      <c r="S44" s="40" t="s">
        <v>54</v>
      </c>
      <c r="T44" s="40"/>
      <c r="U44" s="40"/>
      <c r="V44" s="36">
        <f>V9+V28+V29+V30+V31</f>
        <v>227</v>
      </c>
      <c r="W44" s="36">
        <f>W9+W28+W29+W30+W31</f>
        <v>192</v>
      </c>
      <c r="X44" s="36">
        <f t="shared" ref="X44:X49" si="2">V44-W44</f>
        <v>35</v>
      </c>
      <c r="Y44" s="23">
        <f t="shared" ref="Y44:Y49" si="3">W44/V44</f>
        <v>0.8458149779735683</v>
      </c>
      <c r="Z44" s="24">
        <f>W44/489</f>
        <v>0.39263803680981596</v>
      </c>
    </row>
    <row r="45" spans="1:26" ht="30" customHeight="1" thickBot="1" x14ac:dyDescent="0.3">
      <c r="A45" s="70" t="s">
        <v>15</v>
      </c>
      <c r="B45" s="70" t="s">
        <v>30</v>
      </c>
      <c r="C45" s="70" t="s">
        <v>33</v>
      </c>
      <c r="D45" s="70" t="s">
        <v>18</v>
      </c>
      <c r="E45" s="70">
        <v>2</v>
      </c>
      <c r="F45" s="70">
        <v>4</v>
      </c>
      <c r="G45" s="71">
        <v>31</v>
      </c>
      <c r="H45" s="71">
        <v>3.56</v>
      </c>
      <c r="I45" s="71">
        <v>3.63</v>
      </c>
      <c r="J45" s="71">
        <v>3.75</v>
      </c>
      <c r="K45" s="71">
        <v>3.95</v>
      </c>
      <c r="L45" s="71">
        <v>3.73</v>
      </c>
      <c r="M45" s="71">
        <v>3.55</v>
      </c>
      <c r="N45" s="71">
        <v>3.83</v>
      </c>
      <c r="O45" s="72">
        <v>3.64</v>
      </c>
      <c r="R45" s="37"/>
      <c r="S45" s="37" t="s">
        <v>53</v>
      </c>
      <c r="T45" s="37"/>
      <c r="U45" s="37"/>
      <c r="V45" s="34">
        <f>V12+V13+V18+V20+V22+V38+V40</f>
        <v>157</v>
      </c>
      <c r="W45" s="34">
        <f>W12+W13+W18+W20+W22+W38+W40</f>
        <v>143</v>
      </c>
      <c r="X45" s="34">
        <f t="shared" si="2"/>
        <v>14</v>
      </c>
      <c r="Y45" s="24">
        <f t="shared" si="3"/>
        <v>0.91082802547770703</v>
      </c>
      <c r="Z45" s="24">
        <f>W45/489</f>
        <v>0.29243353783231085</v>
      </c>
    </row>
    <row r="46" spans="1:26" ht="30" customHeight="1" thickBot="1" x14ac:dyDescent="0.3">
      <c r="A46" s="65" t="s">
        <v>15</v>
      </c>
      <c r="B46" s="65" t="s">
        <v>30</v>
      </c>
      <c r="C46" s="65" t="s">
        <v>33</v>
      </c>
      <c r="D46" s="65" t="s">
        <v>18</v>
      </c>
      <c r="E46" s="70">
        <v>2</v>
      </c>
      <c r="F46" s="66" t="s">
        <v>34</v>
      </c>
      <c r="G46" s="66">
        <v>163</v>
      </c>
      <c r="H46" s="66">
        <v>3.64</v>
      </c>
      <c r="I46" s="66">
        <v>3.66</v>
      </c>
      <c r="J46" s="66">
        <v>3.8</v>
      </c>
      <c r="K46" s="66">
        <v>3.86</v>
      </c>
      <c r="L46" s="66">
        <v>3.68</v>
      </c>
      <c r="M46" s="66">
        <v>3.61</v>
      </c>
      <c r="N46" s="66">
        <v>3.87</v>
      </c>
      <c r="O46" s="67">
        <v>3.71</v>
      </c>
      <c r="R46" s="37"/>
      <c r="S46" s="37" t="s">
        <v>55</v>
      </c>
      <c r="T46" s="37"/>
      <c r="U46" s="37"/>
      <c r="V46" s="34">
        <f>V3+V5+V7+V16+V24+V26+V36</f>
        <v>172</v>
      </c>
      <c r="W46" s="34">
        <f>W3+W5+W7+W16+W24+W26+W36</f>
        <v>154</v>
      </c>
      <c r="X46" s="34">
        <f t="shared" si="2"/>
        <v>18</v>
      </c>
      <c r="Y46" s="24">
        <f t="shared" si="3"/>
        <v>0.89534883720930236</v>
      </c>
      <c r="Z46" s="24">
        <f>W46/489</f>
        <v>0.31492842535787319</v>
      </c>
    </row>
    <row r="47" spans="1:26" ht="30" customHeight="1" thickBot="1" x14ac:dyDescent="0.3">
      <c r="A47" s="65" t="s">
        <v>15</v>
      </c>
      <c r="B47" s="65" t="s">
        <v>30</v>
      </c>
      <c r="C47" s="65" t="s">
        <v>33</v>
      </c>
      <c r="D47" s="65" t="s">
        <v>18</v>
      </c>
      <c r="E47" s="65">
        <v>3</v>
      </c>
      <c r="F47" s="65">
        <v>1</v>
      </c>
      <c r="G47" s="66">
        <v>41</v>
      </c>
      <c r="H47" s="66">
        <v>3.7</v>
      </c>
      <c r="I47" s="66">
        <v>3.78</v>
      </c>
      <c r="J47" s="66">
        <v>3.8</v>
      </c>
      <c r="K47" s="66">
        <v>3.86</v>
      </c>
      <c r="L47" s="66">
        <v>3.74</v>
      </c>
      <c r="M47" s="66">
        <v>3.77</v>
      </c>
      <c r="N47" s="66">
        <v>3.85</v>
      </c>
      <c r="O47" s="67">
        <v>3.82</v>
      </c>
      <c r="R47" s="37" t="s">
        <v>69</v>
      </c>
      <c r="S47" s="38" t="s">
        <v>54</v>
      </c>
      <c r="T47" s="38"/>
      <c r="U47" s="38"/>
      <c r="V47" s="34">
        <f>V10+V11+V32+V33+V34+V35</f>
        <v>245</v>
      </c>
      <c r="W47" s="34">
        <f>W10+W11+W32+W33+W34+W35</f>
        <v>218</v>
      </c>
      <c r="X47" s="34">
        <f t="shared" si="2"/>
        <v>27</v>
      </c>
      <c r="Y47" s="24">
        <f t="shared" si="3"/>
        <v>0.88979591836734695</v>
      </c>
      <c r="Z47" s="24">
        <f>W47/513</f>
        <v>0.42495126705653019</v>
      </c>
    </row>
    <row r="48" spans="1:26" ht="30" customHeight="1" thickBot="1" x14ac:dyDescent="0.3">
      <c r="A48" s="65" t="s">
        <v>15</v>
      </c>
      <c r="B48" s="65" t="s">
        <v>30</v>
      </c>
      <c r="C48" s="65" t="s">
        <v>33</v>
      </c>
      <c r="D48" s="65" t="s">
        <v>18</v>
      </c>
      <c r="E48" s="65">
        <v>3</v>
      </c>
      <c r="F48" s="65">
        <v>2</v>
      </c>
      <c r="G48" s="66">
        <v>40</v>
      </c>
      <c r="H48" s="66">
        <v>3.83</v>
      </c>
      <c r="I48" s="66">
        <v>3.95</v>
      </c>
      <c r="J48" s="66">
        <v>3.93</v>
      </c>
      <c r="K48" s="66">
        <v>3.95</v>
      </c>
      <c r="L48" s="66">
        <v>3.92</v>
      </c>
      <c r="M48" s="66">
        <v>3.82</v>
      </c>
      <c r="N48" s="66">
        <v>3.95</v>
      </c>
      <c r="O48" s="67">
        <v>3.92</v>
      </c>
      <c r="R48" s="37"/>
      <c r="S48" s="37" t="s">
        <v>53</v>
      </c>
      <c r="T48" s="37"/>
      <c r="U48" s="37"/>
      <c r="V48" s="34">
        <f>V14+V15+V19+V21+V23+V39+V41</f>
        <v>163</v>
      </c>
      <c r="W48" s="34">
        <f>W14+W15+W19+W21+W23+W39+W41</f>
        <v>146</v>
      </c>
      <c r="X48" s="34">
        <f t="shared" si="2"/>
        <v>17</v>
      </c>
      <c r="Y48" s="24">
        <f t="shared" si="3"/>
        <v>0.89570552147239269</v>
      </c>
      <c r="Z48" s="24">
        <f t="shared" ref="Z48:Z49" si="4">W48/513</f>
        <v>0.28460038986354774</v>
      </c>
    </row>
    <row r="49" spans="1:26" ht="30" customHeight="1" thickBot="1" x14ac:dyDescent="0.3">
      <c r="A49" s="65" t="s">
        <v>15</v>
      </c>
      <c r="B49" s="65" t="s">
        <v>30</v>
      </c>
      <c r="C49" s="65" t="s">
        <v>33</v>
      </c>
      <c r="D49" s="65" t="s">
        <v>18</v>
      </c>
      <c r="E49" s="65">
        <v>3</v>
      </c>
      <c r="F49" s="65">
        <v>3</v>
      </c>
      <c r="G49" s="66">
        <v>46</v>
      </c>
      <c r="H49" s="66">
        <v>3.78</v>
      </c>
      <c r="I49" s="66">
        <v>3.77</v>
      </c>
      <c r="J49" s="66">
        <v>3.97</v>
      </c>
      <c r="K49" s="66">
        <v>3.98</v>
      </c>
      <c r="L49" s="66">
        <v>3.75</v>
      </c>
      <c r="M49" s="66">
        <v>3.75</v>
      </c>
      <c r="N49" s="66">
        <v>3.94</v>
      </c>
      <c r="O49" s="67">
        <v>3.88</v>
      </c>
      <c r="R49" s="37"/>
      <c r="S49" s="37" t="s">
        <v>55</v>
      </c>
      <c r="T49" s="37"/>
      <c r="U49" s="37"/>
      <c r="V49" s="34">
        <f>V4+V6+V8+V17+V25+V27+V37</f>
        <v>160</v>
      </c>
      <c r="W49" s="34">
        <f>W4+W6+W8+W17+W25+W27+W37</f>
        <v>149</v>
      </c>
      <c r="X49" s="34">
        <f t="shared" si="2"/>
        <v>11</v>
      </c>
      <c r="Y49" s="24">
        <f t="shared" si="3"/>
        <v>0.93125000000000002</v>
      </c>
      <c r="Z49" s="24">
        <f t="shared" si="4"/>
        <v>0.29044834307992201</v>
      </c>
    </row>
    <row r="50" spans="1:26" ht="30" customHeight="1" thickBot="1" x14ac:dyDescent="0.3">
      <c r="A50" s="70" t="s">
        <v>15</v>
      </c>
      <c r="B50" s="70" t="s">
        <v>30</v>
      </c>
      <c r="C50" s="70" t="s">
        <v>33</v>
      </c>
      <c r="D50" s="70" t="s">
        <v>18</v>
      </c>
      <c r="E50" s="70">
        <v>3</v>
      </c>
      <c r="F50" s="70">
        <v>4</v>
      </c>
      <c r="G50" s="71">
        <v>35</v>
      </c>
      <c r="H50" s="71">
        <v>3.63</v>
      </c>
      <c r="I50" s="71">
        <v>3.74</v>
      </c>
      <c r="J50" s="71">
        <v>3.77</v>
      </c>
      <c r="K50" s="71">
        <v>3.79</v>
      </c>
      <c r="L50" s="71">
        <v>3.71</v>
      </c>
      <c r="M50" s="71">
        <v>3.67</v>
      </c>
      <c r="N50" s="71">
        <v>3.9</v>
      </c>
      <c r="O50" s="72">
        <v>3.79</v>
      </c>
    </row>
    <row r="51" spans="1:26" ht="30" customHeight="1" thickTop="1" thickBot="1" x14ac:dyDescent="0.3">
      <c r="A51" s="65" t="s">
        <v>15</v>
      </c>
      <c r="B51" s="65" t="s">
        <v>30</v>
      </c>
      <c r="C51" s="65" t="s">
        <v>33</v>
      </c>
      <c r="D51" s="65" t="s">
        <v>18</v>
      </c>
      <c r="E51" s="70">
        <v>3</v>
      </c>
      <c r="F51" s="66" t="s">
        <v>34</v>
      </c>
      <c r="G51" s="66">
        <v>162</v>
      </c>
      <c r="H51" s="66">
        <v>3.74</v>
      </c>
      <c r="I51" s="66">
        <v>3.81</v>
      </c>
      <c r="J51" s="66">
        <v>3.88</v>
      </c>
      <c r="K51" s="66">
        <v>3.9</v>
      </c>
      <c r="L51" s="66">
        <v>3.78</v>
      </c>
      <c r="M51" s="66">
        <v>3.75</v>
      </c>
      <c r="N51" s="66">
        <v>3.91</v>
      </c>
      <c r="O51" s="67">
        <v>3.86</v>
      </c>
      <c r="T51" s="10" t="s">
        <v>1</v>
      </c>
      <c r="U51" s="10" t="s">
        <v>4</v>
      </c>
      <c r="V51" s="10" t="s">
        <v>38</v>
      </c>
      <c r="W51" s="10" t="s">
        <v>39</v>
      </c>
      <c r="X51" s="10" t="s">
        <v>41</v>
      </c>
    </row>
    <row r="52" spans="1:26" ht="30" customHeight="1" thickTop="1" thickBot="1" x14ac:dyDescent="0.3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T52" s="12" t="s">
        <v>51</v>
      </c>
      <c r="U52" s="11" t="s">
        <v>42</v>
      </c>
      <c r="V52" s="12">
        <f>V3+V5+V7+V9+V12+V13+V16+V18+V20+V22</f>
        <v>230</v>
      </c>
      <c r="W52" s="12">
        <f>W3+W5+W7+W9+W12+W13+W16+W18+W20+W22</f>
        <v>207</v>
      </c>
      <c r="X52" s="13">
        <f t="shared" ref="X52:X55" si="5">W52/V52</f>
        <v>0.9</v>
      </c>
    </row>
    <row r="53" spans="1:26" ht="30" customHeight="1" thickTop="1" thickBot="1" x14ac:dyDescent="0.3">
      <c r="A53" s="65" t="s">
        <v>15</v>
      </c>
      <c r="B53" s="65" t="s">
        <v>30</v>
      </c>
      <c r="C53" s="65" t="s">
        <v>35</v>
      </c>
      <c r="D53" s="65" t="s">
        <v>18</v>
      </c>
      <c r="E53" s="65">
        <v>2</v>
      </c>
      <c r="F53" s="65">
        <v>1</v>
      </c>
      <c r="G53" s="66">
        <v>49</v>
      </c>
      <c r="H53" s="66">
        <v>3.58</v>
      </c>
      <c r="I53" s="66">
        <v>3.69</v>
      </c>
      <c r="J53" s="66">
        <v>3.7</v>
      </c>
      <c r="K53" s="66">
        <v>3.71</v>
      </c>
      <c r="L53" s="66">
        <v>3.55</v>
      </c>
      <c r="M53" s="66">
        <v>3.62</v>
      </c>
      <c r="N53" s="66">
        <v>3.84</v>
      </c>
      <c r="O53" s="67">
        <v>3.65</v>
      </c>
      <c r="T53" s="12" t="s">
        <v>51</v>
      </c>
      <c r="U53" s="11" t="s">
        <v>44</v>
      </c>
      <c r="V53" s="12">
        <f>V4+V6+V8+V10+V11+V14+V15+V17+V19+V21+V23</f>
        <v>244</v>
      </c>
      <c r="W53" s="12">
        <f>W4+W6+W8+W10+W11+W14+W15+W17+W19+W21+W23</f>
        <v>222</v>
      </c>
      <c r="X53" s="13">
        <f t="shared" si="5"/>
        <v>0.9098360655737705</v>
      </c>
    </row>
    <row r="54" spans="1:26" ht="30" customHeight="1" thickTop="1" thickBot="1" x14ac:dyDescent="0.3">
      <c r="A54" s="65" t="s">
        <v>15</v>
      </c>
      <c r="B54" s="65" t="s">
        <v>30</v>
      </c>
      <c r="C54" s="65" t="s">
        <v>35</v>
      </c>
      <c r="D54" s="65" t="s">
        <v>18</v>
      </c>
      <c r="E54" s="65">
        <v>3</v>
      </c>
      <c r="F54" s="65">
        <v>1</v>
      </c>
      <c r="G54" s="66">
        <v>55</v>
      </c>
      <c r="H54" s="66">
        <v>3.54</v>
      </c>
      <c r="I54" s="66">
        <v>3.68</v>
      </c>
      <c r="J54" s="66">
        <v>3.72</v>
      </c>
      <c r="K54" s="66">
        <v>3.79</v>
      </c>
      <c r="L54" s="66">
        <v>3.64</v>
      </c>
      <c r="M54" s="66">
        <v>3.52</v>
      </c>
      <c r="N54" s="66">
        <v>3.82</v>
      </c>
      <c r="O54" s="67">
        <v>3.69</v>
      </c>
      <c r="T54" s="12" t="s">
        <v>52</v>
      </c>
      <c r="U54" s="11" t="s">
        <v>42</v>
      </c>
      <c r="V54" s="12">
        <f>V24+V26+V28+V29+V30+V31+V36+V38+V40</f>
        <v>326</v>
      </c>
      <c r="W54" s="12">
        <f>W24+W26+W28+W29+W30+W31+W36+W38+W40</f>
        <v>282</v>
      </c>
      <c r="X54" s="13">
        <f t="shared" si="5"/>
        <v>0.86503067484662577</v>
      </c>
    </row>
    <row r="55" spans="1:26" ht="30" customHeight="1" thickTop="1" thickBot="1" x14ac:dyDescent="0.3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T55" s="12" t="s">
        <v>52</v>
      </c>
      <c r="U55" s="11" t="s">
        <v>44</v>
      </c>
      <c r="V55" s="12">
        <f>V25+V32+V33+V34+V35+V27+V37+V39+V41</f>
        <v>324</v>
      </c>
      <c r="W55" s="12">
        <f>W25+W32+W33+W34+W35+W27+W37+W39+W41</f>
        <v>291</v>
      </c>
      <c r="X55" s="32">
        <f t="shared" si="5"/>
        <v>0.89814814814814814</v>
      </c>
    </row>
    <row r="56" spans="1:26" ht="30" customHeight="1" thickTop="1" thickBot="1" x14ac:dyDescent="0.3">
      <c r="A56" s="65" t="s">
        <v>15</v>
      </c>
      <c r="B56" s="65" t="s">
        <v>30</v>
      </c>
      <c r="C56" s="65" t="s">
        <v>36</v>
      </c>
      <c r="D56" s="65" t="s">
        <v>18</v>
      </c>
      <c r="E56" s="65">
        <v>2</v>
      </c>
      <c r="F56" s="65">
        <v>1</v>
      </c>
      <c r="G56" s="66">
        <v>28</v>
      </c>
      <c r="H56" s="66">
        <v>3.53</v>
      </c>
      <c r="I56" s="66">
        <v>3.63</v>
      </c>
      <c r="J56" s="66">
        <v>3.72</v>
      </c>
      <c r="K56" s="66">
        <v>3.95</v>
      </c>
      <c r="L56" s="66">
        <v>3.56</v>
      </c>
      <c r="M56" s="66">
        <v>3.52</v>
      </c>
      <c r="N56" s="66">
        <v>3.67</v>
      </c>
      <c r="O56" s="67">
        <v>3.55</v>
      </c>
      <c r="T56" s="21" t="s">
        <v>65</v>
      </c>
      <c r="U56" s="11" t="s">
        <v>66</v>
      </c>
      <c r="V56" s="12">
        <f>V52+V54</f>
        <v>556</v>
      </c>
      <c r="W56" s="12">
        <f>W52+W54</f>
        <v>489</v>
      </c>
      <c r="X56" s="22">
        <f>W56/V56</f>
        <v>0.87949640287769781</v>
      </c>
    </row>
    <row r="57" spans="1:26" ht="30" customHeight="1" thickTop="1" thickBot="1" x14ac:dyDescent="0.3">
      <c r="A57" s="65" t="s">
        <v>15</v>
      </c>
      <c r="B57" s="65" t="s">
        <v>30</v>
      </c>
      <c r="C57" s="65" t="s">
        <v>36</v>
      </c>
      <c r="D57" s="65" t="s">
        <v>18</v>
      </c>
      <c r="E57" s="65">
        <v>3</v>
      </c>
      <c r="F57" s="65">
        <v>1</v>
      </c>
      <c r="G57" s="66">
        <v>34</v>
      </c>
      <c r="H57" s="66">
        <v>3.59</v>
      </c>
      <c r="I57" s="66">
        <v>3.69</v>
      </c>
      <c r="J57" s="66">
        <v>3.68</v>
      </c>
      <c r="K57" s="66">
        <v>3.68</v>
      </c>
      <c r="L57" s="66">
        <v>3.52</v>
      </c>
      <c r="M57" s="66">
        <v>3.54</v>
      </c>
      <c r="N57" s="66">
        <v>3.71</v>
      </c>
      <c r="O57" s="67">
        <v>3.6</v>
      </c>
      <c r="T57" s="21" t="s">
        <v>65</v>
      </c>
      <c r="U57" s="11" t="s">
        <v>67</v>
      </c>
      <c r="V57" s="12">
        <f>V53+V55</f>
        <v>568</v>
      </c>
      <c r="W57" s="12">
        <f>W53+W55</f>
        <v>513</v>
      </c>
      <c r="X57" s="22">
        <f>W57/V57</f>
        <v>0.903169014084507</v>
      </c>
    </row>
    <row r="58" spans="1:26" ht="30" customHeight="1" thickBot="1" x14ac:dyDescent="0.3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1:26" ht="30" customHeight="1" thickBot="1" x14ac:dyDescent="0.3">
      <c r="A59" s="65" t="s">
        <v>15</v>
      </c>
      <c r="B59" s="65" t="s">
        <v>30</v>
      </c>
      <c r="C59" s="65" t="s">
        <v>37</v>
      </c>
      <c r="D59" s="65" t="s">
        <v>18</v>
      </c>
      <c r="E59" s="65">
        <v>2</v>
      </c>
      <c r="F59" s="65">
        <v>1</v>
      </c>
      <c r="G59" s="66">
        <v>7</v>
      </c>
      <c r="H59" s="66">
        <v>3.43</v>
      </c>
      <c r="I59" s="66">
        <v>3.63</v>
      </c>
      <c r="J59" s="66">
        <v>3.43</v>
      </c>
      <c r="K59" s="66">
        <v>3.39</v>
      </c>
      <c r="L59" s="66">
        <v>3.41</v>
      </c>
      <c r="M59" s="66">
        <v>3.26</v>
      </c>
      <c r="N59" s="66">
        <v>3.43</v>
      </c>
      <c r="O59" s="67">
        <v>3.23</v>
      </c>
    </row>
    <row r="60" spans="1:26" ht="30" customHeight="1" thickBot="1" x14ac:dyDescent="0.3">
      <c r="A60" s="65" t="s">
        <v>15</v>
      </c>
      <c r="B60" s="65" t="s">
        <v>30</v>
      </c>
      <c r="C60" s="65" t="s">
        <v>37</v>
      </c>
      <c r="D60" s="65" t="s">
        <v>18</v>
      </c>
      <c r="E60" s="65">
        <v>3</v>
      </c>
      <c r="F60" s="65">
        <v>1</v>
      </c>
      <c r="G60" s="66">
        <v>7</v>
      </c>
      <c r="H60" s="66">
        <v>3.73</v>
      </c>
      <c r="I60" s="66">
        <v>3.59</v>
      </c>
      <c r="J60" s="66">
        <v>3.57</v>
      </c>
      <c r="K60" s="66">
        <v>3.55</v>
      </c>
      <c r="L60" s="66">
        <v>3.76</v>
      </c>
      <c r="M60" s="66">
        <v>3.6</v>
      </c>
      <c r="N60" s="66">
        <v>3.71</v>
      </c>
      <c r="O60" s="67">
        <v>3.7</v>
      </c>
    </row>
    <row r="61" spans="1:26" ht="30" customHeight="1" x14ac:dyDescent="0.3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1:26" ht="19.5" x14ac:dyDescent="0.3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</row>
    <row r="63" spans="1:26" s="62" customFormat="1" ht="30" customHeight="1" x14ac:dyDescent="0.25">
      <c r="A63" s="77" t="s">
        <v>15</v>
      </c>
      <c r="B63" s="73" t="s">
        <v>56</v>
      </c>
      <c r="C63" s="73" t="s">
        <v>54</v>
      </c>
      <c r="D63" s="73" t="s">
        <v>18</v>
      </c>
      <c r="E63" s="74">
        <v>2</v>
      </c>
      <c r="F63" s="75"/>
      <c r="G63" s="75">
        <f>G12+G42+G43+G44+G45</f>
        <v>192</v>
      </c>
      <c r="H63" s="76">
        <f t="shared" ref="H63:O63" si="6">AVERAGE(H12,H42:H45)</f>
        <v>3.6380000000000003</v>
      </c>
      <c r="I63" s="76">
        <f t="shared" si="6"/>
        <v>3.6779999999999999</v>
      </c>
      <c r="J63" s="76">
        <f t="shared" si="6"/>
        <v>3.8</v>
      </c>
      <c r="K63" s="76">
        <f t="shared" si="6"/>
        <v>3.8899999999999997</v>
      </c>
      <c r="L63" s="76">
        <f t="shared" si="6"/>
        <v>3.6700000000000004</v>
      </c>
      <c r="M63" s="76">
        <f t="shared" si="6"/>
        <v>3.6</v>
      </c>
      <c r="N63" s="76">
        <f t="shared" si="6"/>
        <v>3.8840000000000003</v>
      </c>
      <c r="O63" s="76">
        <f t="shared" si="6"/>
        <v>3.7060000000000004</v>
      </c>
    </row>
    <row r="64" spans="1:26" s="63" customFormat="1" ht="30" customHeight="1" x14ac:dyDescent="0.25">
      <c r="A64" s="77" t="s">
        <v>15</v>
      </c>
      <c r="B64" s="77" t="s">
        <v>56</v>
      </c>
      <c r="C64" s="78" t="s">
        <v>53</v>
      </c>
      <c r="D64" s="77" t="s">
        <v>18</v>
      </c>
      <c r="E64" s="77">
        <v>2</v>
      </c>
      <c r="F64" s="79"/>
      <c r="G64" s="79">
        <f>G17+G18+G27+G30+G33+G56+G59</f>
        <v>143</v>
      </c>
      <c r="H64" s="80">
        <f t="shared" ref="H64:O64" si="7">AVERAGE(H17:H18,H27,H30,H33,H56,H59)</f>
        <v>3.6985714285714288</v>
      </c>
      <c r="I64" s="80">
        <f t="shared" si="7"/>
        <v>3.7728571428571422</v>
      </c>
      <c r="J64" s="80">
        <f t="shared" si="7"/>
        <v>3.8914285714285719</v>
      </c>
      <c r="K64" s="80">
        <f t="shared" si="7"/>
        <v>3.89</v>
      </c>
      <c r="L64" s="80">
        <f t="shared" si="7"/>
        <v>3.6928571428571426</v>
      </c>
      <c r="M64" s="80">
        <f t="shared" si="7"/>
        <v>3.6414285714285719</v>
      </c>
      <c r="N64" s="80">
        <f t="shared" si="7"/>
        <v>3.8628571428571425</v>
      </c>
      <c r="O64" s="80">
        <f t="shared" si="7"/>
        <v>3.705714285714286</v>
      </c>
    </row>
    <row r="65" spans="1:15" s="63" customFormat="1" ht="30" customHeight="1" x14ac:dyDescent="0.25">
      <c r="A65" s="77" t="s">
        <v>15</v>
      </c>
      <c r="B65" s="77" t="s">
        <v>56</v>
      </c>
      <c r="C65" s="78" t="s">
        <v>55</v>
      </c>
      <c r="D65" s="77" t="s">
        <v>18</v>
      </c>
      <c r="E65" s="77">
        <v>2</v>
      </c>
      <c r="F65" s="79"/>
      <c r="G65" s="79">
        <f>G3+G6+G9+G24+G36+G39+G53</f>
        <v>154</v>
      </c>
      <c r="H65" s="80">
        <f t="shared" ref="H65:O65" si="8">AVERAGE(H3,H6,H9,H24,H36,H39,H53)</f>
        <v>3.6685714285714286</v>
      </c>
      <c r="I65" s="80">
        <f t="shared" si="8"/>
        <v>3.65</v>
      </c>
      <c r="J65" s="80">
        <f t="shared" si="8"/>
        <v>3.77</v>
      </c>
      <c r="K65" s="80">
        <f t="shared" si="8"/>
        <v>3.8171428571428572</v>
      </c>
      <c r="L65" s="80">
        <f t="shared" si="8"/>
        <v>3.7028571428571433</v>
      </c>
      <c r="M65" s="80">
        <f t="shared" si="8"/>
        <v>3.6642857142857146</v>
      </c>
      <c r="N65" s="80">
        <f t="shared" si="8"/>
        <v>3.9</v>
      </c>
      <c r="O65" s="80">
        <f t="shared" si="8"/>
        <v>3.7757142857142858</v>
      </c>
    </row>
    <row r="66" spans="1:15" s="63" customFormat="1" ht="30" customHeight="1" x14ac:dyDescent="0.25">
      <c r="A66" s="77" t="s">
        <v>15</v>
      </c>
      <c r="B66" s="77" t="s">
        <v>56</v>
      </c>
      <c r="C66" s="78" t="s">
        <v>64</v>
      </c>
      <c r="D66" s="77" t="s">
        <v>18</v>
      </c>
      <c r="E66" s="77">
        <v>2</v>
      </c>
      <c r="F66" s="79"/>
      <c r="G66" s="79">
        <f>G63+G64+G65</f>
        <v>489</v>
      </c>
      <c r="H66" s="80">
        <f t="shared" ref="H66:O66" si="9">AVERAGE(H63:H65)</f>
        <v>3.6683809523809523</v>
      </c>
      <c r="I66" s="80">
        <f t="shared" si="9"/>
        <v>3.7002857142857142</v>
      </c>
      <c r="J66" s="80">
        <f t="shared" si="9"/>
        <v>3.8204761904761906</v>
      </c>
      <c r="K66" s="80">
        <f t="shared" si="9"/>
        <v>3.8657142857142852</v>
      </c>
      <c r="L66" s="80">
        <f t="shared" si="9"/>
        <v>3.6885714285714286</v>
      </c>
      <c r="M66" s="80">
        <f t="shared" si="9"/>
        <v>3.6352380952380954</v>
      </c>
      <c r="N66" s="80">
        <f t="shared" si="9"/>
        <v>3.8822857142857146</v>
      </c>
      <c r="O66" s="80">
        <f t="shared" si="9"/>
        <v>3.7291428571428575</v>
      </c>
    </row>
    <row r="67" spans="1:15" s="63" customFormat="1" ht="19.5" x14ac:dyDescent="0.25">
      <c r="A67" s="81"/>
      <c r="B67" s="83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</row>
    <row r="68" spans="1:15" s="63" customFormat="1" ht="30" customHeight="1" x14ac:dyDescent="0.25">
      <c r="A68" s="77" t="s">
        <v>15</v>
      </c>
      <c r="B68" s="77" t="s">
        <v>56</v>
      </c>
      <c r="C68" s="73" t="s">
        <v>54</v>
      </c>
      <c r="D68" s="77" t="s">
        <v>18</v>
      </c>
      <c r="E68" s="77">
        <v>3</v>
      </c>
      <c r="F68" s="79"/>
      <c r="G68" s="79">
        <f>G13+G14+G47+G48+G49+G50</f>
        <v>218</v>
      </c>
      <c r="H68" s="80">
        <f t="shared" ref="H68:O68" si="10">AVERAGE(H13:H14,H47:H50)</f>
        <v>3.7783333333333329</v>
      </c>
      <c r="I68" s="80">
        <f t="shared" si="10"/>
        <v>3.8450000000000002</v>
      </c>
      <c r="J68" s="80">
        <f t="shared" si="10"/>
        <v>3.89</v>
      </c>
      <c r="K68" s="80">
        <f t="shared" si="10"/>
        <v>3.9083333333333332</v>
      </c>
      <c r="L68" s="80">
        <f t="shared" si="10"/>
        <v>3.7900000000000005</v>
      </c>
      <c r="M68" s="80">
        <f t="shared" si="10"/>
        <v>3.7650000000000006</v>
      </c>
      <c r="N68" s="80">
        <f t="shared" si="10"/>
        <v>3.9299999999999997</v>
      </c>
      <c r="O68" s="80">
        <f t="shared" si="10"/>
        <v>3.856666666666666</v>
      </c>
    </row>
    <row r="69" spans="1:15" s="63" customFormat="1" ht="30" customHeight="1" x14ac:dyDescent="0.25">
      <c r="A69" s="77" t="s">
        <v>15</v>
      </c>
      <c r="B69" s="77" t="s">
        <v>56</v>
      </c>
      <c r="C69" s="78" t="s">
        <v>53</v>
      </c>
      <c r="D69" s="77" t="s">
        <v>18</v>
      </c>
      <c r="E69" s="77">
        <v>3</v>
      </c>
      <c r="F69" s="79"/>
      <c r="G69" s="79">
        <f>G20+G21+G28+G31+G34+G57+G60</f>
        <v>146</v>
      </c>
      <c r="H69" s="80">
        <f t="shared" ref="H69:O69" si="11">AVERAGE(H20:H21,H28,H31,H34,H57,H60)</f>
        <v>3.5800000000000005</v>
      </c>
      <c r="I69" s="80">
        <f t="shared" si="11"/>
        <v>3.6228571428571432</v>
      </c>
      <c r="J69" s="80">
        <f t="shared" si="11"/>
        <v>3.7628571428571429</v>
      </c>
      <c r="K69" s="80">
        <f t="shared" si="11"/>
        <v>3.8099999999999996</v>
      </c>
      <c r="L69" s="80">
        <f t="shared" si="11"/>
        <v>3.6185714285714283</v>
      </c>
      <c r="M69" s="80">
        <f t="shared" si="11"/>
        <v>3.5800000000000005</v>
      </c>
      <c r="N69" s="80">
        <f t="shared" si="11"/>
        <v>3.8657142857142861</v>
      </c>
      <c r="O69" s="80">
        <f t="shared" si="11"/>
        <v>3.6471428571428572</v>
      </c>
    </row>
    <row r="70" spans="1:15" s="63" customFormat="1" ht="30.6" customHeight="1" x14ac:dyDescent="0.25">
      <c r="A70" s="77" t="s">
        <v>15</v>
      </c>
      <c r="B70" s="77" t="s">
        <v>56</v>
      </c>
      <c r="C70" s="78" t="s">
        <v>55</v>
      </c>
      <c r="D70" s="77" t="s">
        <v>18</v>
      </c>
      <c r="E70" s="77">
        <v>3</v>
      </c>
      <c r="F70" s="79"/>
      <c r="G70" s="79">
        <f>G4+G7+G10+G25+G37+G40+G54</f>
        <v>149</v>
      </c>
      <c r="H70" s="80">
        <f t="shared" ref="H70:O70" si="12">AVERAGE(H4,H7,H10,H25,H37,H40,H54)</f>
        <v>3.8071428571428574</v>
      </c>
      <c r="I70" s="80">
        <f t="shared" si="12"/>
        <v>3.7885714285714287</v>
      </c>
      <c r="J70" s="80">
        <f t="shared" si="12"/>
        <v>3.8971428571428568</v>
      </c>
      <c r="K70" s="80">
        <f t="shared" si="12"/>
        <v>3.9642857142857144</v>
      </c>
      <c r="L70" s="80">
        <f t="shared" si="12"/>
        <v>3.827142857142857</v>
      </c>
      <c r="M70" s="80">
        <f t="shared" si="12"/>
        <v>3.8157142857142854</v>
      </c>
      <c r="N70" s="80">
        <f t="shared" si="12"/>
        <v>4.0185714285714287</v>
      </c>
      <c r="O70" s="80">
        <f t="shared" si="12"/>
        <v>3.9185714285714286</v>
      </c>
    </row>
    <row r="71" spans="1:15" s="63" customFormat="1" ht="30.6" customHeight="1" x14ac:dyDescent="0.25">
      <c r="A71" s="77" t="s">
        <v>15</v>
      </c>
      <c r="B71" s="77" t="s">
        <v>56</v>
      </c>
      <c r="C71" s="78" t="s">
        <v>64</v>
      </c>
      <c r="D71" s="77" t="s">
        <v>18</v>
      </c>
      <c r="E71" s="77">
        <v>3</v>
      </c>
      <c r="F71" s="79"/>
      <c r="G71" s="79">
        <f>G68+G69+G70</f>
        <v>513</v>
      </c>
      <c r="H71" s="80">
        <f t="shared" ref="H71:O71" si="13">AVERAGE(H68:H70)</f>
        <v>3.7218253968253969</v>
      </c>
      <c r="I71" s="80">
        <f t="shared" si="13"/>
        <v>3.7521428571428572</v>
      </c>
      <c r="J71" s="80">
        <f t="shared" si="13"/>
        <v>3.85</v>
      </c>
      <c r="K71" s="80">
        <f t="shared" si="13"/>
        <v>3.8942063492063492</v>
      </c>
      <c r="L71" s="80">
        <f t="shared" si="13"/>
        <v>3.7452380952380953</v>
      </c>
      <c r="M71" s="80">
        <f t="shared" si="13"/>
        <v>3.7202380952380953</v>
      </c>
      <c r="N71" s="80">
        <f t="shared" si="13"/>
        <v>3.9380952380952383</v>
      </c>
      <c r="O71" s="80">
        <f t="shared" si="13"/>
        <v>3.807460317460317</v>
      </c>
    </row>
    <row r="72" spans="1:15" s="63" customFormat="1" x14ac:dyDescent="0.2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</row>
  </sheetData>
  <mergeCells count="27">
    <mergeCell ref="R24:R41"/>
    <mergeCell ref="S24:S25"/>
    <mergeCell ref="S26:S27"/>
    <mergeCell ref="S28:S35"/>
    <mergeCell ref="S36:S37"/>
    <mergeCell ref="S38:S39"/>
    <mergeCell ref="S40:S41"/>
    <mergeCell ref="A1:O1"/>
    <mergeCell ref="R1:Y1"/>
    <mergeCell ref="R3:R23"/>
    <mergeCell ref="S3:S4"/>
    <mergeCell ref="S5:S6"/>
    <mergeCell ref="S7:S8"/>
    <mergeCell ref="S9:S11"/>
    <mergeCell ref="S16:S17"/>
    <mergeCell ref="S18:S19"/>
    <mergeCell ref="S20:S21"/>
    <mergeCell ref="S22:S23"/>
    <mergeCell ref="R47:R49"/>
    <mergeCell ref="S47:U47"/>
    <mergeCell ref="S48:U48"/>
    <mergeCell ref="S49:U49"/>
    <mergeCell ref="S43:U43"/>
    <mergeCell ref="S44:U44"/>
    <mergeCell ref="S45:U45"/>
    <mergeCell ref="S46:U46"/>
    <mergeCell ref="R44:R46"/>
  </mergeCells>
  <phoneticPr fontId="2" type="noConversion"/>
  <pageMargins left="0.7" right="0.7" top="0.75" bottom="0.75" header="0.3" footer="0.3"/>
  <pageSetup paperSize="9" orientation="portrait" verticalDpi="0" r:id="rId1"/>
  <ignoredErrors>
    <ignoredError sqref="H63:O63 H68 I68:O68 H64:O64 H69:O6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66" workbookViewId="0">
      <selection activeCell="Q21" sqref="Q21"/>
    </sheetView>
  </sheetViews>
  <sheetFormatPr defaultRowHeight="15.75" x14ac:dyDescent="0.25"/>
  <cols>
    <col min="1" max="9" width="15.7109375" customWidth="1"/>
    <col min="10" max="13" width="15.5703125" customWidth="1"/>
  </cols>
  <sheetData>
    <row r="1" spans="1:13" s="14" customFormat="1" ht="30" customHeight="1" x14ac:dyDescent="0.25">
      <c r="A1" s="25" t="s">
        <v>4</v>
      </c>
      <c r="B1" s="51" t="s">
        <v>2</v>
      </c>
      <c r="C1" s="51"/>
      <c r="D1" s="25" t="s">
        <v>38</v>
      </c>
      <c r="E1" s="26" t="s">
        <v>39</v>
      </c>
      <c r="F1" s="26" t="s">
        <v>40</v>
      </c>
      <c r="G1" s="26" t="s">
        <v>41</v>
      </c>
      <c r="H1" s="26" t="s">
        <v>71</v>
      </c>
      <c r="J1" s="18"/>
      <c r="K1" s="18"/>
      <c r="L1" s="18"/>
      <c r="M1" s="18"/>
    </row>
    <row r="2" spans="1:13" s="14" customFormat="1" ht="30" customHeight="1" x14ac:dyDescent="0.25">
      <c r="A2" s="51" t="s">
        <v>42</v>
      </c>
      <c r="B2" s="51" t="s">
        <v>58</v>
      </c>
      <c r="C2" s="51"/>
      <c r="D2" s="25">
        <v>227</v>
      </c>
      <c r="E2" s="26">
        <v>192</v>
      </c>
      <c r="F2" s="26">
        <v>35</v>
      </c>
      <c r="G2" s="27">
        <v>0.8458149779735683</v>
      </c>
      <c r="H2" s="31">
        <v>0.39263803680981596</v>
      </c>
      <c r="J2" s="18"/>
      <c r="K2" s="18"/>
      <c r="L2" s="18"/>
      <c r="M2" s="18"/>
    </row>
    <row r="3" spans="1:13" s="14" customFormat="1" ht="30" customHeight="1" x14ac:dyDescent="0.25">
      <c r="A3" s="51"/>
      <c r="B3" s="51" t="s">
        <v>59</v>
      </c>
      <c r="C3" s="51"/>
      <c r="D3" s="25">
        <v>157</v>
      </c>
      <c r="E3" s="26">
        <v>143</v>
      </c>
      <c r="F3" s="26">
        <v>14</v>
      </c>
      <c r="G3" s="27">
        <v>0.91082802547770703</v>
      </c>
      <c r="H3" s="31">
        <v>0.29243353783231085</v>
      </c>
      <c r="J3" s="18"/>
      <c r="K3" s="18"/>
      <c r="L3" s="18"/>
      <c r="M3" s="18"/>
    </row>
    <row r="4" spans="1:13" s="14" customFormat="1" ht="30" customHeight="1" x14ac:dyDescent="0.25">
      <c r="A4" s="51"/>
      <c r="B4" s="51" t="s">
        <v>60</v>
      </c>
      <c r="C4" s="51"/>
      <c r="D4" s="25">
        <v>172</v>
      </c>
      <c r="E4" s="26">
        <v>154</v>
      </c>
      <c r="F4" s="26">
        <v>18</v>
      </c>
      <c r="G4" s="27">
        <v>0.89534883720930236</v>
      </c>
      <c r="H4" s="31">
        <v>0.32</v>
      </c>
      <c r="J4" s="18"/>
      <c r="K4" s="18"/>
      <c r="L4" s="18"/>
      <c r="M4" s="18"/>
    </row>
    <row r="5" spans="1:13" s="14" customFormat="1" ht="30" customHeight="1" x14ac:dyDescent="0.25">
      <c r="A5" s="51" t="s">
        <v>44</v>
      </c>
      <c r="B5" s="51" t="s">
        <v>58</v>
      </c>
      <c r="C5" s="51"/>
      <c r="D5" s="25">
        <v>245</v>
      </c>
      <c r="E5" s="26">
        <v>218</v>
      </c>
      <c r="F5" s="26">
        <v>27</v>
      </c>
      <c r="G5" s="27">
        <v>0.88979591836734695</v>
      </c>
      <c r="H5" s="31">
        <v>0.42412451361867703</v>
      </c>
      <c r="J5" s="18"/>
      <c r="K5" s="18"/>
      <c r="L5" s="18"/>
      <c r="M5" s="18"/>
    </row>
    <row r="6" spans="1:13" s="14" customFormat="1" ht="30" customHeight="1" x14ac:dyDescent="0.25">
      <c r="A6" s="51"/>
      <c r="B6" s="51" t="s">
        <v>59</v>
      </c>
      <c r="C6" s="51"/>
      <c r="D6" s="25">
        <v>163</v>
      </c>
      <c r="E6" s="26">
        <v>147</v>
      </c>
      <c r="F6" s="26">
        <v>16</v>
      </c>
      <c r="G6" s="27">
        <v>0.90184049079754602</v>
      </c>
      <c r="H6" s="31">
        <v>0.28599221789883267</v>
      </c>
      <c r="J6" s="18"/>
      <c r="K6" s="18"/>
      <c r="L6" s="18"/>
      <c r="M6" s="18"/>
    </row>
    <row r="7" spans="1:13" s="14" customFormat="1" ht="30" customHeight="1" x14ac:dyDescent="0.25">
      <c r="A7" s="51"/>
      <c r="B7" s="51" t="s">
        <v>60</v>
      </c>
      <c r="C7" s="51"/>
      <c r="D7" s="25">
        <v>160</v>
      </c>
      <c r="E7" s="26">
        <v>149</v>
      </c>
      <c r="F7" s="26">
        <v>11</v>
      </c>
      <c r="G7" s="27">
        <v>0.93125000000000002</v>
      </c>
      <c r="H7" s="31">
        <v>0.2898832684824903</v>
      </c>
      <c r="J7" s="18"/>
      <c r="K7" s="18"/>
      <c r="L7" s="18"/>
      <c r="M7" s="18"/>
    </row>
    <row r="8" spans="1:13" s="14" customFormat="1" ht="30" customHeight="1" x14ac:dyDescent="0.25">
      <c r="A8" s="28"/>
      <c r="B8" s="28"/>
      <c r="C8" s="28"/>
      <c r="D8" s="28"/>
      <c r="E8" s="29"/>
      <c r="F8" s="29"/>
      <c r="G8" s="30"/>
      <c r="H8" s="30"/>
      <c r="J8" s="18"/>
      <c r="K8" s="18"/>
      <c r="L8" s="18"/>
      <c r="M8" s="18"/>
    </row>
    <row r="9" spans="1:13" s="14" customFormat="1" ht="30" customHeight="1" x14ac:dyDescent="0.25">
      <c r="A9" s="17"/>
      <c r="B9" s="17"/>
      <c r="C9" s="17"/>
      <c r="D9" s="17"/>
      <c r="E9" s="17"/>
      <c r="F9" s="18"/>
      <c r="G9" s="18"/>
      <c r="H9" s="18"/>
      <c r="I9" s="18"/>
      <c r="J9" s="18"/>
      <c r="K9" s="18"/>
      <c r="L9" s="18"/>
      <c r="M9" s="18"/>
    </row>
    <row r="10" spans="1:13" s="14" customFormat="1" ht="30" customHeight="1" x14ac:dyDescent="0.25">
      <c r="A10" s="17"/>
      <c r="B10" s="17"/>
      <c r="C10" s="17"/>
      <c r="D10" s="17"/>
      <c r="E10" s="17"/>
      <c r="F10" s="18"/>
      <c r="G10" s="18"/>
      <c r="H10" s="18"/>
      <c r="I10" s="18"/>
      <c r="J10" s="18"/>
      <c r="K10" s="18"/>
      <c r="L10" s="18"/>
      <c r="M10" s="18"/>
    </row>
    <row r="11" spans="1:13" s="14" customFormat="1" ht="30" customHeight="1" x14ac:dyDescent="0.25">
      <c r="A11" s="17"/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8"/>
    </row>
    <row r="12" spans="1:13" s="14" customFormat="1" ht="30" customHeight="1" x14ac:dyDescent="0.25">
      <c r="A12" s="17"/>
      <c r="B12" s="17"/>
      <c r="C12" s="17"/>
      <c r="D12" s="17"/>
      <c r="E12" s="17"/>
      <c r="F12" s="18"/>
      <c r="G12" s="18"/>
      <c r="H12" s="18"/>
      <c r="I12" s="18"/>
      <c r="J12" s="18"/>
      <c r="K12" s="18"/>
      <c r="L12" s="18"/>
      <c r="M12" s="18"/>
    </row>
    <row r="13" spans="1:13" s="14" customFormat="1" ht="30" customHeight="1" x14ac:dyDescent="0.25">
      <c r="A13" s="17"/>
      <c r="B13" s="17"/>
      <c r="C13" s="17"/>
      <c r="D13" s="17"/>
      <c r="E13" s="17"/>
      <c r="F13" s="18"/>
      <c r="G13" s="18"/>
      <c r="H13" s="18"/>
      <c r="I13" s="18"/>
      <c r="J13" s="18"/>
      <c r="K13" s="18"/>
      <c r="L13" s="18"/>
      <c r="M13" s="18"/>
    </row>
    <row r="14" spans="1:13" s="14" customFormat="1" ht="30" customHeight="1" x14ac:dyDescent="0.25">
      <c r="A14" s="17"/>
      <c r="B14" s="17"/>
      <c r="C14" s="17"/>
      <c r="D14" s="17"/>
      <c r="E14" s="17"/>
      <c r="F14" s="18"/>
      <c r="G14" s="18"/>
      <c r="H14" s="18"/>
      <c r="I14" s="18"/>
      <c r="J14" s="18"/>
      <c r="K14" s="18"/>
      <c r="L14" s="18"/>
      <c r="M14" s="18"/>
    </row>
    <row r="15" spans="1:13" s="14" customFormat="1" ht="30" customHeight="1" x14ac:dyDescent="0.25">
      <c r="A15" s="17"/>
      <c r="B15" s="17"/>
      <c r="C15" s="17"/>
      <c r="D15" s="17"/>
      <c r="E15" s="17"/>
      <c r="F15" s="18"/>
      <c r="G15" s="18"/>
      <c r="H15" s="18"/>
      <c r="I15" s="18"/>
      <c r="J15" s="18"/>
      <c r="K15" s="18"/>
      <c r="L15" s="18"/>
      <c r="M15" s="18"/>
    </row>
    <row r="16" spans="1:13" s="14" customFormat="1" ht="30" customHeight="1" x14ac:dyDescent="0.25">
      <c r="A16" s="17"/>
      <c r="B16" s="17"/>
      <c r="C16" s="17"/>
      <c r="D16" s="17"/>
      <c r="E16" s="17"/>
      <c r="F16" s="18"/>
      <c r="G16" s="18"/>
      <c r="H16" s="18"/>
      <c r="I16" s="18"/>
      <c r="J16" s="18"/>
      <c r="K16" s="18"/>
      <c r="L16" s="18"/>
      <c r="M16" s="18"/>
    </row>
    <row r="17" spans="1:13" s="15" customFormat="1" ht="30" customHeight="1" x14ac:dyDescent="0.25">
      <c r="A17" s="16" t="s">
        <v>1</v>
      </c>
      <c r="B17" s="16" t="s">
        <v>2</v>
      </c>
      <c r="C17" s="16" t="s">
        <v>3</v>
      </c>
      <c r="D17" s="16" t="s">
        <v>4</v>
      </c>
      <c r="E17" s="16" t="s">
        <v>6</v>
      </c>
      <c r="F17" s="16" t="s">
        <v>7</v>
      </c>
      <c r="G17" s="16" t="s">
        <v>8</v>
      </c>
      <c r="H17" s="16" t="s">
        <v>9</v>
      </c>
      <c r="I17" s="16" t="s">
        <v>10</v>
      </c>
      <c r="J17" s="16" t="s">
        <v>11</v>
      </c>
      <c r="K17" s="16" t="s">
        <v>12</v>
      </c>
      <c r="L17" s="16" t="s">
        <v>13</v>
      </c>
      <c r="M17" s="16" t="s">
        <v>14</v>
      </c>
    </row>
    <row r="18" spans="1:13" s="15" customFormat="1" ht="30" customHeight="1" x14ac:dyDescent="0.25">
      <c r="A18" s="17" t="s">
        <v>57</v>
      </c>
      <c r="B18" s="17" t="s">
        <v>63</v>
      </c>
      <c r="C18" s="17" t="s">
        <v>18</v>
      </c>
      <c r="D18" s="17">
        <v>2</v>
      </c>
      <c r="E18" s="20">
        <v>489</v>
      </c>
      <c r="F18" s="18">
        <v>3.6683809523809523</v>
      </c>
      <c r="G18" s="18">
        <v>3.7002857142857142</v>
      </c>
      <c r="H18" s="18">
        <v>3.8204761904761906</v>
      </c>
      <c r="I18" s="18">
        <v>3.8657142857142852</v>
      </c>
      <c r="J18" s="18">
        <v>3.6885714285714286</v>
      </c>
      <c r="K18" s="18">
        <v>3.6352380952380954</v>
      </c>
      <c r="L18" s="18">
        <v>3.8822857142857146</v>
      </c>
      <c r="M18" s="18">
        <v>3.7291428571428575</v>
      </c>
    </row>
    <row r="19" spans="1:13" s="14" customFormat="1" ht="30" customHeight="1" x14ac:dyDescent="0.25">
      <c r="A19" s="17" t="s">
        <v>57</v>
      </c>
      <c r="B19" s="17" t="s">
        <v>63</v>
      </c>
      <c r="C19" s="17" t="s">
        <v>18</v>
      </c>
      <c r="D19" s="17">
        <v>3</v>
      </c>
      <c r="E19" s="20">
        <v>514</v>
      </c>
      <c r="F19" s="18">
        <v>3.7218253968253969</v>
      </c>
      <c r="G19" s="18">
        <v>3.7521428571428572</v>
      </c>
      <c r="H19" s="18">
        <v>3.85</v>
      </c>
      <c r="I19" s="18">
        <v>3.8942063492063492</v>
      </c>
      <c r="J19" s="18">
        <v>3.7452380952380953</v>
      </c>
      <c r="K19" s="18">
        <v>3.7202380952380953</v>
      </c>
      <c r="L19" s="18">
        <v>3.9380952380952383</v>
      </c>
      <c r="M19" s="18">
        <v>3.807460317460317</v>
      </c>
    </row>
    <row r="20" spans="1:13" s="14" customFormat="1" ht="30" customHeight="1" x14ac:dyDescent="0.25">
      <c r="A20" s="17"/>
      <c r="B20" s="17"/>
      <c r="C20" s="17"/>
      <c r="D20" s="17"/>
      <c r="E20" s="17"/>
      <c r="F20" s="18"/>
      <c r="G20" s="18"/>
      <c r="H20" s="18"/>
      <c r="I20" s="18"/>
      <c r="J20" s="18"/>
      <c r="K20" s="18"/>
      <c r="L20" s="18"/>
      <c r="M20" s="18"/>
    </row>
    <row r="21" spans="1:13" s="14" customFormat="1" ht="30" customHeight="1" x14ac:dyDescent="0.25">
      <c r="A21" s="17"/>
      <c r="B21" s="17"/>
      <c r="C21" s="17"/>
      <c r="D21" s="17"/>
      <c r="E21" s="17"/>
      <c r="F21" s="18"/>
      <c r="G21" s="18"/>
      <c r="H21" s="18"/>
      <c r="I21" s="18"/>
      <c r="J21" s="18"/>
      <c r="K21" s="18"/>
      <c r="L21" s="18"/>
      <c r="M21" s="18"/>
    </row>
    <row r="22" spans="1:13" s="14" customFormat="1" ht="30" customHeight="1" x14ac:dyDescent="0.25">
      <c r="A22" s="17"/>
      <c r="B22" s="17"/>
      <c r="C22" s="17"/>
      <c r="D22" s="17"/>
      <c r="E22" s="17"/>
      <c r="F22" s="18"/>
      <c r="G22" s="18"/>
      <c r="H22" s="18"/>
      <c r="I22" s="18"/>
      <c r="J22" s="18"/>
      <c r="K22" s="18"/>
      <c r="L22" s="18"/>
      <c r="M22" s="18"/>
    </row>
    <row r="23" spans="1:13" s="14" customFormat="1" ht="30" customHeight="1" x14ac:dyDescent="0.25">
      <c r="A23" s="17"/>
      <c r="B23" s="17"/>
      <c r="C23" s="17"/>
      <c r="D23" s="17"/>
      <c r="E23" s="17"/>
      <c r="F23" s="18"/>
      <c r="G23" s="18"/>
      <c r="H23" s="18"/>
      <c r="I23" s="18"/>
      <c r="J23" s="18"/>
      <c r="K23" s="18"/>
      <c r="L23" s="18"/>
      <c r="M23" s="18"/>
    </row>
    <row r="24" spans="1:13" s="14" customFormat="1" ht="30" customHeight="1" x14ac:dyDescent="0.25">
      <c r="A24" s="17"/>
      <c r="B24" s="17"/>
      <c r="C24" s="17"/>
      <c r="D24" s="17"/>
      <c r="E24" s="17"/>
      <c r="F24" s="18"/>
      <c r="G24" s="18"/>
      <c r="H24" s="18"/>
      <c r="I24" s="18"/>
      <c r="J24" s="18"/>
      <c r="K24" s="18"/>
      <c r="L24" s="18"/>
      <c r="M24" s="18"/>
    </row>
    <row r="25" spans="1:13" s="14" customFormat="1" ht="30" customHeight="1" x14ac:dyDescent="0.25">
      <c r="A25" s="17"/>
      <c r="B25" s="17"/>
      <c r="C25" s="17"/>
      <c r="D25" s="17"/>
      <c r="E25" s="17"/>
      <c r="F25" s="18"/>
      <c r="G25" s="18"/>
      <c r="H25" s="18"/>
      <c r="I25" s="18"/>
      <c r="J25" s="18"/>
      <c r="K25" s="18"/>
      <c r="L25" s="18"/>
      <c r="M25" s="18"/>
    </row>
    <row r="26" spans="1:13" s="14" customFormat="1" ht="30" customHeight="1" x14ac:dyDescent="0.25">
      <c r="A26" s="17"/>
      <c r="B26" s="17"/>
      <c r="C26" s="17"/>
      <c r="D26" s="17"/>
      <c r="E26" s="17"/>
      <c r="F26" s="18"/>
      <c r="G26" s="18"/>
      <c r="H26" s="18"/>
      <c r="I26" s="18"/>
      <c r="J26" s="18"/>
      <c r="K26" s="18"/>
      <c r="L26" s="18"/>
      <c r="M26" s="18"/>
    </row>
    <row r="27" spans="1:13" s="14" customFormat="1" ht="30" customHeight="1" x14ac:dyDescent="0.25">
      <c r="A27" s="17"/>
      <c r="B27" s="17"/>
      <c r="C27" s="17"/>
      <c r="D27" s="17"/>
      <c r="E27" s="17"/>
      <c r="F27" s="18"/>
      <c r="G27" s="18"/>
      <c r="H27" s="18"/>
      <c r="I27" s="18"/>
      <c r="J27" s="18"/>
      <c r="K27" s="18"/>
      <c r="L27" s="18"/>
      <c r="M27" s="18"/>
    </row>
    <row r="28" spans="1:13" s="14" customFormat="1" ht="30" customHeight="1" x14ac:dyDescent="0.25">
      <c r="A28" s="17"/>
      <c r="B28" s="17"/>
      <c r="C28" s="17"/>
      <c r="D28" s="17"/>
      <c r="E28" s="17"/>
      <c r="F28" s="18"/>
      <c r="G28" s="18"/>
      <c r="H28" s="18"/>
      <c r="I28" s="18"/>
      <c r="J28" s="18"/>
      <c r="K28" s="18"/>
      <c r="L28" s="18"/>
      <c r="M28" s="18"/>
    </row>
    <row r="29" spans="1:13" s="15" customFormat="1" ht="30" customHeight="1" x14ac:dyDescent="0.25">
      <c r="A29" s="16" t="s">
        <v>1</v>
      </c>
      <c r="B29" s="16" t="s">
        <v>2</v>
      </c>
      <c r="C29" s="16" t="s">
        <v>3</v>
      </c>
      <c r="D29" s="16" t="s">
        <v>4</v>
      </c>
      <c r="E29" s="16" t="s">
        <v>6</v>
      </c>
      <c r="F29" s="16" t="s">
        <v>7</v>
      </c>
      <c r="G29" s="16" t="s">
        <v>8</v>
      </c>
      <c r="H29" s="16" t="s">
        <v>9</v>
      </c>
      <c r="I29" s="16" t="s">
        <v>10</v>
      </c>
      <c r="J29" s="16" t="s">
        <v>11</v>
      </c>
      <c r="K29" s="16" t="s">
        <v>12</v>
      </c>
      <c r="L29" s="16" t="s">
        <v>13</v>
      </c>
      <c r="M29" s="16" t="s">
        <v>14</v>
      </c>
    </row>
    <row r="30" spans="1:13" s="15" customFormat="1" ht="30" customHeight="1" x14ac:dyDescent="0.25">
      <c r="A30" s="17" t="s">
        <v>57</v>
      </c>
      <c r="B30" s="17" t="s">
        <v>58</v>
      </c>
      <c r="C30" s="17" t="s">
        <v>18</v>
      </c>
      <c r="D30" s="17">
        <v>2</v>
      </c>
      <c r="E30" s="17">
        <v>192</v>
      </c>
      <c r="F30" s="18">
        <v>3.6380000000000003</v>
      </c>
      <c r="G30" s="18">
        <v>3.6779999999999999</v>
      </c>
      <c r="H30" s="18">
        <v>3.8</v>
      </c>
      <c r="I30" s="18">
        <v>3.8899999999999997</v>
      </c>
      <c r="J30" s="18">
        <v>3.6700000000000004</v>
      </c>
      <c r="K30" s="18">
        <v>3.6</v>
      </c>
      <c r="L30" s="18">
        <v>3.8840000000000003</v>
      </c>
      <c r="M30" s="18">
        <v>3.7060000000000004</v>
      </c>
    </row>
    <row r="31" spans="1:13" s="14" customFormat="1" ht="30" customHeight="1" x14ac:dyDescent="0.25">
      <c r="A31" s="17" t="s">
        <v>57</v>
      </c>
      <c r="B31" s="17" t="s">
        <v>58</v>
      </c>
      <c r="C31" s="17" t="s">
        <v>18</v>
      </c>
      <c r="D31" s="17">
        <v>3</v>
      </c>
      <c r="E31" s="17">
        <v>218</v>
      </c>
      <c r="F31" s="18">
        <v>3.7783333333333329</v>
      </c>
      <c r="G31" s="18">
        <v>3.8450000000000002</v>
      </c>
      <c r="H31" s="18">
        <v>3.89</v>
      </c>
      <c r="I31" s="18">
        <v>3.9083333333333332</v>
      </c>
      <c r="J31" s="18">
        <v>3.7900000000000005</v>
      </c>
      <c r="K31" s="18">
        <v>3.7650000000000006</v>
      </c>
      <c r="L31" s="18">
        <v>3.9299999999999997</v>
      </c>
      <c r="M31" s="18">
        <v>3.856666666666666</v>
      </c>
    </row>
    <row r="32" spans="1:13" s="14" customFormat="1" ht="30" customHeight="1" x14ac:dyDescent="0.25">
      <c r="A32" s="17"/>
      <c r="B32" s="17"/>
      <c r="C32" s="17"/>
      <c r="D32" s="17"/>
      <c r="E32" s="17"/>
      <c r="F32" s="18"/>
      <c r="G32" s="18"/>
      <c r="H32" s="18"/>
      <c r="I32" s="18"/>
      <c r="J32" s="18"/>
      <c r="K32" s="18"/>
      <c r="L32" s="18"/>
      <c r="M32" s="18"/>
    </row>
    <row r="33" spans="1:13" s="14" customFormat="1" ht="30" customHeight="1" x14ac:dyDescent="0.25">
      <c r="A33" s="17"/>
      <c r="B33" s="17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8"/>
    </row>
    <row r="34" spans="1:13" s="14" customFormat="1" ht="30" customHeight="1" x14ac:dyDescent="0.25">
      <c r="A34" s="17"/>
      <c r="B34" s="17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8"/>
    </row>
    <row r="35" spans="1:13" s="14" customFormat="1" ht="30" customHeight="1" x14ac:dyDescent="0.25">
      <c r="A35" s="17"/>
      <c r="B35" s="17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8"/>
    </row>
    <row r="36" spans="1:13" s="14" customFormat="1" ht="30" customHeight="1" x14ac:dyDescent="0.25">
      <c r="A36" s="17"/>
      <c r="B36" s="17"/>
      <c r="C36" s="17"/>
      <c r="D36" s="17"/>
      <c r="E36" s="17"/>
      <c r="F36" s="18"/>
      <c r="G36" s="18"/>
      <c r="H36" s="18"/>
      <c r="I36" s="18"/>
      <c r="J36" s="18"/>
      <c r="K36" s="18"/>
      <c r="L36" s="18"/>
      <c r="M36" s="18"/>
    </row>
    <row r="37" spans="1:13" s="14" customFormat="1" ht="30" customHeight="1" x14ac:dyDescent="0.25">
      <c r="A37" s="17"/>
      <c r="B37" s="17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8"/>
    </row>
    <row r="38" spans="1:13" s="14" customFormat="1" ht="30" customHeight="1" x14ac:dyDescent="0.25">
      <c r="A38" s="17"/>
      <c r="B38" s="17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8"/>
    </row>
    <row r="39" spans="1:13" s="14" customFormat="1" ht="30" customHeight="1" x14ac:dyDescent="0.25">
      <c r="A39" s="17"/>
      <c r="B39" s="17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8"/>
    </row>
    <row r="40" spans="1:13" s="14" customFormat="1" ht="30" customHeight="1" x14ac:dyDescent="0.25">
      <c r="A40" s="17"/>
      <c r="B40" s="17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8"/>
    </row>
    <row r="41" spans="1:13" s="14" customFormat="1" ht="30" customHeight="1" x14ac:dyDescent="0.25">
      <c r="A41" s="16" t="s">
        <v>1</v>
      </c>
      <c r="B41" s="16" t="s">
        <v>2</v>
      </c>
      <c r="C41" s="16" t="s">
        <v>3</v>
      </c>
      <c r="D41" s="16" t="s">
        <v>4</v>
      </c>
      <c r="E41" s="16" t="s">
        <v>6</v>
      </c>
      <c r="F41" s="19" t="s">
        <v>7</v>
      </c>
      <c r="G41" s="19" t="s">
        <v>8</v>
      </c>
      <c r="H41" s="19" t="s">
        <v>9</v>
      </c>
      <c r="I41" s="19" t="s">
        <v>10</v>
      </c>
      <c r="J41" s="19" t="s">
        <v>11</v>
      </c>
      <c r="K41" s="19" t="s">
        <v>12</v>
      </c>
      <c r="L41" s="19" t="s">
        <v>13</v>
      </c>
      <c r="M41" s="19" t="s">
        <v>14</v>
      </c>
    </row>
    <row r="42" spans="1:13" s="14" customFormat="1" ht="30" customHeight="1" x14ac:dyDescent="0.25">
      <c r="A42" s="17" t="s">
        <v>57</v>
      </c>
      <c r="B42" s="17" t="s">
        <v>61</v>
      </c>
      <c r="C42" s="17" t="s">
        <v>18</v>
      </c>
      <c r="D42" s="17">
        <v>2</v>
      </c>
      <c r="E42" s="17">
        <v>143</v>
      </c>
      <c r="F42" s="18">
        <v>3.6985714285714288</v>
      </c>
      <c r="G42" s="18">
        <v>3.7728571428571422</v>
      </c>
      <c r="H42" s="18">
        <v>3.8914285714285719</v>
      </c>
      <c r="I42" s="18">
        <v>3.89</v>
      </c>
      <c r="J42" s="18">
        <v>3.6928571428571426</v>
      </c>
      <c r="K42" s="18">
        <v>3.6414285714285719</v>
      </c>
      <c r="L42" s="18">
        <v>3.8628571428571425</v>
      </c>
      <c r="M42" s="18">
        <v>3.705714285714286</v>
      </c>
    </row>
    <row r="43" spans="1:13" s="14" customFormat="1" ht="30" customHeight="1" x14ac:dyDescent="0.25">
      <c r="A43" s="17" t="s">
        <v>57</v>
      </c>
      <c r="B43" s="17" t="s">
        <v>59</v>
      </c>
      <c r="C43" s="17" t="s">
        <v>18</v>
      </c>
      <c r="D43" s="17">
        <v>3</v>
      </c>
      <c r="E43" s="17">
        <v>147</v>
      </c>
      <c r="F43" s="18">
        <v>3.5800000000000005</v>
      </c>
      <c r="G43" s="18">
        <v>3.6228571428571432</v>
      </c>
      <c r="H43" s="18">
        <v>3.7628571428571429</v>
      </c>
      <c r="I43" s="18">
        <v>3.8099999999999996</v>
      </c>
      <c r="J43" s="18">
        <v>3.6185714285714283</v>
      </c>
      <c r="K43" s="18">
        <v>3.5800000000000005</v>
      </c>
      <c r="L43" s="18">
        <v>3.8657142857142861</v>
      </c>
      <c r="M43" s="18">
        <v>3.6471428571428572</v>
      </c>
    </row>
    <row r="44" spans="1:13" s="14" customFormat="1" ht="30" customHeight="1" x14ac:dyDescent="0.25">
      <c r="A44" s="17"/>
      <c r="B44" s="17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8"/>
    </row>
    <row r="45" spans="1:13" s="14" customFormat="1" ht="30" customHeight="1" x14ac:dyDescent="0.25">
      <c r="A45" s="17"/>
      <c r="B45" s="17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8"/>
    </row>
    <row r="46" spans="1:13" s="14" customFormat="1" ht="30" customHeight="1" x14ac:dyDescent="0.25">
      <c r="A46" s="17"/>
      <c r="B46" s="17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8"/>
    </row>
    <row r="47" spans="1:13" s="14" customFormat="1" ht="30" customHeight="1" x14ac:dyDescent="0.25">
      <c r="A47" s="17"/>
      <c r="B47" s="17"/>
      <c r="C47" s="17"/>
      <c r="D47" s="17"/>
      <c r="E47" s="17"/>
      <c r="F47" s="18"/>
      <c r="G47" s="18"/>
      <c r="H47" s="18"/>
      <c r="I47" s="18"/>
      <c r="J47" s="18"/>
      <c r="K47" s="18"/>
      <c r="L47" s="18"/>
      <c r="M47" s="18"/>
    </row>
    <row r="48" spans="1:13" s="14" customFormat="1" ht="30" customHeight="1" x14ac:dyDescent="0.25">
      <c r="A48" s="17"/>
      <c r="B48" s="17"/>
      <c r="C48" s="17"/>
      <c r="D48" s="17"/>
      <c r="E48" s="17"/>
      <c r="F48" s="18"/>
      <c r="G48" s="18"/>
      <c r="H48" s="18"/>
      <c r="I48" s="18"/>
      <c r="J48" s="18"/>
      <c r="K48" s="18"/>
      <c r="L48" s="18"/>
      <c r="M48" s="18"/>
    </row>
    <row r="49" spans="1:13" s="14" customFormat="1" ht="30" customHeight="1" x14ac:dyDescent="0.25">
      <c r="A49" s="17"/>
      <c r="B49" s="17"/>
      <c r="C49" s="17"/>
      <c r="D49" s="17"/>
      <c r="E49" s="17"/>
      <c r="F49" s="18"/>
      <c r="G49" s="18"/>
      <c r="H49" s="18"/>
      <c r="I49" s="18"/>
      <c r="J49" s="18"/>
      <c r="K49" s="18"/>
      <c r="L49" s="18"/>
      <c r="M49" s="18"/>
    </row>
    <row r="50" spans="1:13" s="14" customFormat="1" ht="30" customHeight="1" x14ac:dyDescent="0.25">
      <c r="A50" s="17"/>
      <c r="B50" s="17"/>
      <c r="C50" s="17"/>
      <c r="D50" s="17"/>
      <c r="E50" s="17"/>
      <c r="F50" s="18"/>
      <c r="G50" s="18"/>
      <c r="H50" s="18"/>
      <c r="I50" s="18"/>
      <c r="J50" s="18"/>
      <c r="K50" s="18"/>
      <c r="L50" s="18"/>
      <c r="M50" s="18"/>
    </row>
    <row r="51" spans="1:13" s="14" customFormat="1" ht="30" customHeight="1" x14ac:dyDescent="0.25">
      <c r="A51" s="17"/>
      <c r="B51" s="17"/>
      <c r="C51" s="17"/>
      <c r="D51" s="17"/>
      <c r="E51" s="17"/>
      <c r="F51" s="18"/>
      <c r="G51" s="18"/>
      <c r="H51" s="18"/>
      <c r="I51" s="18"/>
      <c r="J51" s="18"/>
      <c r="K51" s="18"/>
      <c r="L51" s="18"/>
      <c r="M51" s="18"/>
    </row>
    <row r="52" spans="1:13" s="14" customFormat="1" ht="30" customHeight="1" x14ac:dyDescent="0.25">
      <c r="A52" s="17"/>
      <c r="B52" s="17"/>
      <c r="C52" s="17"/>
      <c r="D52" s="17"/>
      <c r="E52" s="17"/>
      <c r="F52" s="18"/>
      <c r="G52" s="18"/>
      <c r="H52" s="18"/>
      <c r="I52" s="18"/>
      <c r="J52" s="18"/>
      <c r="K52" s="18"/>
      <c r="L52" s="18"/>
      <c r="M52" s="18"/>
    </row>
    <row r="53" spans="1:13" s="14" customFormat="1" ht="30" customHeight="1" x14ac:dyDescent="0.25">
      <c r="A53" s="16" t="s">
        <v>1</v>
      </c>
      <c r="B53" s="16" t="s">
        <v>2</v>
      </c>
      <c r="C53" s="16" t="s">
        <v>3</v>
      </c>
      <c r="D53" s="16" t="s">
        <v>4</v>
      </c>
      <c r="E53" s="16" t="s">
        <v>6</v>
      </c>
      <c r="F53" s="19" t="s">
        <v>7</v>
      </c>
      <c r="G53" s="19" t="s">
        <v>8</v>
      </c>
      <c r="H53" s="19" t="s">
        <v>9</v>
      </c>
      <c r="I53" s="19" t="s">
        <v>10</v>
      </c>
      <c r="J53" s="19" t="s">
        <v>11</v>
      </c>
      <c r="K53" s="19" t="s">
        <v>12</v>
      </c>
      <c r="L53" s="19" t="s">
        <v>13</v>
      </c>
      <c r="M53" s="19" t="s">
        <v>14</v>
      </c>
    </row>
    <row r="54" spans="1:13" s="14" customFormat="1" ht="30" customHeight="1" x14ac:dyDescent="0.25">
      <c r="A54" s="17" t="s">
        <v>57</v>
      </c>
      <c r="B54" s="17" t="s">
        <v>62</v>
      </c>
      <c r="C54" s="17" t="s">
        <v>18</v>
      </c>
      <c r="D54" s="17">
        <v>2</v>
      </c>
      <c r="E54" s="17">
        <v>154</v>
      </c>
      <c r="F54" s="18">
        <v>3.6685714285714286</v>
      </c>
      <c r="G54" s="18">
        <v>3.65</v>
      </c>
      <c r="H54" s="18">
        <v>3.77</v>
      </c>
      <c r="I54" s="18">
        <v>3.8171428571428572</v>
      </c>
      <c r="J54" s="18">
        <v>3.7028571428571433</v>
      </c>
      <c r="K54" s="18">
        <v>3.6642857142857146</v>
      </c>
      <c r="L54" s="18">
        <v>3.9</v>
      </c>
      <c r="M54" s="18">
        <v>3.7757142857142858</v>
      </c>
    </row>
    <row r="55" spans="1:13" s="14" customFormat="1" ht="30" customHeight="1" x14ac:dyDescent="0.25">
      <c r="A55" s="17" t="s">
        <v>57</v>
      </c>
      <c r="B55" s="17" t="s">
        <v>60</v>
      </c>
      <c r="C55" s="17" t="s">
        <v>18</v>
      </c>
      <c r="D55" s="17">
        <v>3</v>
      </c>
      <c r="E55" s="17">
        <v>149</v>
      </c>
      <c r="F55" s="18">
        <v>3.8071428571428574</v>
      </c>
      <c r="G55" s="18">
        <v>3.7885714285714287</v>
      </c>
      <c r="H55" s="18">
        <v>3.8971428571428568</v>
      </c>
      <c r="I55" s="18">
        <v>3.9642857142857144</v>
      </c>
      <c r="J55" s="18">
        <v>3.827142857142857</v>
      </c>
      <c r="K55" s="18">
        <v>3.8157142857142854</v>
      </c>
      <c r="L55" s="18">
        <v>4.0185714285714287</v>
      </c>
      <c r="M55" s="18">
        <v>3.9185714285714286</v>
      </c>
    </row>
    <row r="56" spans="1:13" s="14" customFormat="1" ht="30" customHeight="1" x14ac:dyDescent="0.25">
      <c r="A56" s="17"/>
      <c r="B56" s="17"/>
      <c r="C56" s="17"/>
      <c r="D56" s="17"/>
      <c r="E56" s="17"/>
      <c r="F56" s="18"/>
      <c r="G56" s="18"/>
      <c r="H56" s="18"/>
      <c r="I56" s="18"/>
      <c r="J56" s="18"/>
      <c r="K56" s="18"/>
      <c r="L56" s="18"/>
      <c r="M56" s="18"/>
    </row>
    <row r="57" spans="1:13" s="14" customFormat="1" ht="30" customHeight="1" x14ac:dyDescent="0.25">
      <c r="A57" s="17"/>
      <c r="B57" s="17"/>
      <c r="C57" s="17"/>
      <c r="D57" s="17"/>
      <c r="E57" s="17"/>
      <c r="F57" s="18"/>
      <c r="G57" s="18"/>
      <c r="H57" s="18"/>
      <c r="I57" s="18"/>
      <c r="J57" s="18"/>
      <c r="K57" s="18"/>
      <c r="L57" s="18"/>
      <c r="M57" s="18"/>
    </row>
    <row r="58" spans="1:13" s="14" customFormat="1" ht="30" customHeight="1" x14ac:dyDescent="0.25">
      <c r="A58" s="17"/>
      <c r="B58" s="17"/>
      <c r="C58" s="17"/>
      <c r="D58" s="17"/>
      <c r="E58" s="17"/>
      <c r="F58" s="18"/>
      <c r="G58" s="18"/>
      <c r="H58" s="18"/>
      <c r="I58" s="18"/>
      <c r="J58" s="18"/>
      <c r="K58" s="18"/>
      <c r="L58" s="18"/>
      <c r="M58" s="18"/>
    </row>
    <row r="59" spans="1:13" s="14" customFormat="1" ht="30" customHeight="1" x14ac:dyDescent="0.25">
      <c r="A59" s="17"/>
      <c r="B59" s="17"/>
      <c r="C59" s="17"/>
      <c r="D59" s="17"/>
      <c r="E59" s="17"/>
      <c r="F59" s="18"/>
      <c r="G59" s="18"/>
      <c r="H59" s="18"/>
      <c r="I59" s="18"/>
      <c r="J59" s="18"/>
      <c r="K59" s="18"/>
      <c r="L59" s="18"/>
      <c r="M59" s="18"/>
    </row>
    <row r="60" spans="1:13" s="14" customFormat="1" ht="30" customHeight="1" x14ac:dyDescent="0.25">
      <c r="A60" s="17"/>
      <c r="B60" s="17"/>
      <c r="C60" s="17"/>
      <c r="D60" s="17"/>
      <c r="E60" s="17"/>
      <c r="F60" s="18"/>
      <c r="G60" s="18"/>
      <c r="H60" s="18"/>
      <c r="I60" s="18"/>
      <c r="J60" s="18"/>
      <c r="K60" s="18"/>
      <c r="L60" s="18"/>
      <c r="M60" s="18"/>
    </row>
    <row r="61" spans="1:13" s="14" customFormat="1" ht="30" customHeight="1" x14ac:dyDescent="0.25">
      <c r="A61" s="17"/>
      <c r="B61" s="17"/>
      <c r="C61" s="17"/>
      <c r="D61" s="17"/>
      <c r="E61" s="17"/>
      <c r="F61" s="18"/>
      <c r="G61" s="18"/>
      <c r="H61" s="18"/>
      <c r="I61" s="18"/>
      <c r="J61" s="18"/>
      <c r="K61" s="18"/>
      <c r="L61" s="18"/>
      <c r="M61" s="18"/>
    </row>
    <row r="62" spans="1:13" s="14" customFormat="1" ht="30" customHeight="1" x14ac:dyDescent="0.25">
      <c r="A62" s="17"/>
      <c r="B62" s="17"/>
      <c r="C62" s="17"/>
      <c r="D62" s="17"/>
      <c r="E62" s="17"/>
      <c r="F62" s="18"/>
      <c r="G62" s="18"/>
      <c r="H62" s="18"/>
      <c r="I62" s="18"/>
      <c r="J62" s="18"/>
      <c r="K62" s="18"/>
      <c r="L62" s="18"/>
      <c r="M62" s="18"/>
    </row>
    <row r="63" spans="1:13" s="14" customFormat="1" ht="30" customHeight="1" x14ac:dyDescent="0.25">
      <c r="A63" s="17"/>
      <c r="B63" s="17"/>
      <c r="C63" s="17"/>
      <c r="D63" s="17"/>
      <c r="E63" s="17"/>
      <c r="F63" s="18"/>
      <c r="G63" s="18"/>
      <c r="H63" s="18"/>
      <c r="I63" s="18"/>
      <c r="J63" s="18"/>
      <c r="K63" s="18"/>
      <c r="L63" s="18"/>
      <c r="M63" s="18"/>
    </row>
    <row r="64" spans="1:13" s="14" customFormat="1" ht="30" customHeight="1" x14ac:dyDescent="0.25">
      <c r="A64" s="17"/>
      <c r="B64" s="17"/>
      <c r="C64" s="17"/>
      <c r="D64" s="17"/>
      <c r="E64" s="17"/>
      <c r="F64" s="18"/>
      <c r="G64" s="18"/>
      <c r="H64" s="18"/>
      <c r="I64" s="18"/>
      <c r="J64" s="18"/>
      <c r="K64" s="18"/>
      <c r="L64" s="18"/>
      <c r="M64" s="18"/>
    </row>
  </sheetData>
  <mergeCells count="9">
    <mergeCell ref="B7:C7"/>
    <mergeCell ref="A2:A4"/>
    <mergeCell ref="A5:A7"/>
    <mergeCell ref="B1:C1"/>
    <mergeCell ref="B2:C2"/>
    <mergeCell ref="B3:C3"/>
    <mergeCell ref="B4:C4"/>
    <mergeCell ref="B5:C5"/>
    <mergeCell ref="B6:C6"/>
  </mergeCells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圖表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2025-07-15T06:11:35Z</dcterms:modified>
</cp:coreProperties>
</file>